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5" yWindow="65296" windowWidth="14190" windowHeight="13620" tabRatio="596" activeTab="0"/>
  </bookViews>
  <sheets>
    <sheet name="AH Industries " sheetId="1" r:id="rId1"/>
    <sheet name="Aibel" sheetId="2" r:id="rId2"/>
    <sheet name="Arcus-Gruppen" sheetId="3" r:id="rId3"/>
    <sheet name="Biolin Scientific" sheetId="4" r:id="rId4"/>
    <sheet name="Bisnode" sheetId="5" r:id="rId5"/>
    <sheet name="DIAB" sheetId="6" r:id="rId6"/>
    <sheet name="Euromaint" sheetId="7" r:id="rId7"/>
    <sheet name="GS-Hydro" sheetId="8" r:id="rId8"/>
    <sheet name="Hafa Bathroom Group" sheetId="9" r:id="rId9"/>
    <sheet name="HENT" sheetId="10" r:id="rId10"/>
    <sheet name="HL Display " sheetId="11" r:id="rId11"/>
    <sheet name="Inwido" sheetId="12" r:id="rId12"/>
    <sheet name="Jøtul" sheetId="13" r:id="rId13"/>
    <sheet name="KVD " sheetId="14" r:id="rId14"/>
    <sheet name="Mobile Climate Control" sheetId="15" r:id="rId15"/>
    <sheet name="Nebula" sheetId="16" r:id="rId16"/>
    <sheet name="Nordic Cinema Group" sheetId="17" r:id="rId17"/>
    <sheet name="SB Seating" sheetId="18" r:id="rId18"/>
  </sheets>
  <externalReferences>
    <externalReference r:id="rId21"/>
  </externalReferences>
  <definedNames>
    <definedName name="_xlnm.Print_Area" localSheetId="0">'AH Industries '!$A$1:$J$90</definedName>
    <definedName name="_xlnm.Print_Area" localSheetId="1">'Aibel'!$A$1:$K$94</definedName>
    <definedName name="_xlnm.Print_Area" localSheetId="2">'Arcus-Gruppen'!$A$1:$J$91</definedName>
    <definedName name="_xlnm.Print_Area" localSheetId="3">'Biolin Scientific'!$A$1:$K$92</definedName>
    <definedName name="_xlnm.Print_Area" localSheetId="4">'Bisnode'!$A$1:$K$96</definedName>
    <definedName name="_xlnm.Print_Area" localSheetId="5">'DIAB'!$A$1:$J$90</definedName>
    <definedName name="_xlnm.Print_Area" localSheetId="6">'Euromaint'!$A$1:$K$92</definedName>
    <definedName name="_xlnm.Print_Area" localSheetId="7">'GS-Hydro'!$A$1:$J$90</definedName>
    <definedName name="_xlnm.Print_Area" localSheetId="8">'Hafa Bathroom Group'!$A$1:$J$88</definedName>
    <definedName name="_xlnm.Print_Area" localSheetId="9">'HENT'!$A$1:$K$91</definedName>
    <definedName name="_xlnm.Print_Area" localSheetId="10">'HL Display '!$A$1:$J$90</definedName>
    <definedName name="_xlnm.Print_Area" localSheetId="11">'Inwido'!$A$1:$K$91</definedName>
    <definedName name="_xlnm.Print_Area" localSheetId="12">'Jøtul'!$A$1:$J$91</definedName>
    <definedName name="_xlnm.Print_Area" localSheetId="13">'KVD '!$A$1:$J$92</definedName>
    <definedName name="_xlnm.Print_Area" localSheetId="14">'Mobile Climate Control'!$A$1:$J$90</definedName>
    <definedName name="_xlnm.Print_Area" localSheetId="15">'Nebula'!$A$1:$K$90</definedName>
    <definedName name="_xlnm.Print_Area" localSheetId="16">'Nordic Cinema Group'!$A$1:$J$92</definedName>
    <definedName name="_xlnm.Print_Area" localSheetId="17">'SB Seating'!$A$1:$J$91</definedName>
  </definedNames>
  <calcPr fullCalcOnLoad="1"/>
</workbook>
</file>

<file path=xl/sharedStrings.xml><?xml version="1.0" encoding="utf-8"?>
<sst xmlns="http://schemas.openxmlformats.org/spreadsheetml/2006/main" count="1664" uniqueCount="134">
  <si>
    <t>EBITDA</t>
  </si>
  <si>
    <t>EBITA</t>
  </si>
  <si>
    <t>EBIT</t>
  </si>
  <si>
    <t xml:space="preserve">EBT </t>
  </si>
  <si>
    <t>Goodwill</t>
  </si>
  <si>
    <t>Hafa Bathroom Group</t>
  </si>
  <si>
    <t>HL Display</t>
  </si>
  <si>
    <t>1)</t>
  </si>
  <si>
    <t>-</t>
  </si>
  <si>
    <t>RESULTATRÄKNING</t>
  </si>
  <si>
    <t>Nettoomsättning</t>
  </si>
  <si>
    <t>Rörelsens kostnader</t>
  </si>
  <si>
    <t>Övriga intäkter/kostnader</t>
  </si>
  <si>
    <t>Andelar i intresseföretags resultat</t>
  </si>
  <si>
    <t>Resultat från avyttringar</t>
  </si>
  <si>
    <t>Mkr</t>
  </si>
  <si>
    <t>Av- och nedskrivning av immateriella tillgångar</t>
  </si>
  <si>
    <t>Nedskrivning av goodwill</t>
  </si>
  <si>
    <t>Finansiella intäkter</t>
  </si>
  <si>
    <t>Finansiella kostnader</t>
  </si>
  <si>
    <t>Skatt</t>
  </si>
  <si>
    <t>Årets/periodens resultat</t>
  </si>
  <si>
    <t>Resultat hänförligt till moderbolagets ägare</t>
  </si>
  <si>
    <t>Övriga immateriella anläggningstillgångar</t>
  </si>
  <si>
    <t>Materiella anläggningstillgångar</t>
  </si>
  <si>
    <t>Finansiella tillgångar, räntebärande</t>
  </si>
  <si>
    <t>Finansiella tillgångar, ej räntebärande</t>
  </si>
  <si>
    <t>Summa anläggningstillgångar</t>
  </si>
  <si>
    <t>Lager</t>
  </si>
  <si>
    <t>Fordringar, räntebärande</t>
  </si>
  <si>
    <t>Fordringar, ej räntebärande</t>
  </si>
  <si>
    <t>Kassa, bank och övriga kortfristiga placeringar</t>
  </si>
  <si>
    <t>Tillgångar som innehas för försäljning</t>
  </si>
  <si>
    <t>Summa omsättningstillgångar</t>
  </si>
  <si>
    <t>SUMMA TILLGÅNGAR</t>
  </si>
  <si>
    <t>Eget kapital hänförligt till moderbolagets ägare</t>
  </si>
  <si>
    <t>Avsättningar, räntebärande</t>
  </si>
  <si>
    <t>Avsättningar, ej räntebärande</t>
  </si>
  <si>
    <t>Skulder, räntebärande</t>
  </si>
  <si>
    <t>Skulder, ej räntebärande</t>
  </si>
  <si>
    <t>Skulder hänförliga till Tillgångar som innehas för försäljning</t>
  </si>
  <si>
    <t>SUMMA EGET KAPITAL OCH SKULDER</t>
  </si>
  <si>
    <t>Kassaflöde från löpande verksamhet före förändring av rörelsekapital</t>
  </si>
  <si>
    <t>Förändring av rörelsekapital</t>
  </si>
  <si>
    <t>Kassaflöde från löpande verksamhet</t>
  </si>
  <si>
    <t>Investeringar i anläggningstillgångar</t>
  </si>
  <si>
    <t>Kassaflöde före förvärv och avyttring av företag</t>
  </si>
  <si>
    <t>Nettoinvesteringar i företag</t>
  </si>
  <si>
    <t>Kassaflöde efter investeringar</t>
  </si>
  <si>
    <t>Förändring av lån</t>
  </si>
  <si>
    <t>Nyemission</t>
  </si>
  <si>
    <t>Lämnad utdelning</t>
  </si>
  <si>
    <t>Övrigt</t>
  </si>
  <si>
    <t>Kassaflöde från finansieringsverksamheten</t>
  </si>
  <si>
    <t>Årets/periodens kassaflöde</t>
  </si>
  <si>
    <t>NYCKELTAL</t>
  </si>
  <si>
    <t>EBITA-marginal (%)</t>
  </si>
  <si>
    <t>EBT-marginal (%)</t>
  </si>
  <si>
    <t>Avkastning på EK (%)</t>
  </si>
  <si>
    <t>Avkastning på sysselsatt kapital (%)</t>
  </si>
  <si>
    <t>Soliditet (%)</t>
  </si>
  <si>
    <t>Räntebärande nettoskuld</t>
  </si>
  <si>
    <t>Skuldsättningsgrad</t>
  </si>
  <si>
    <t>Medelantal anställda</t>
  </si>
  <si>
    <t>NOT</t>
  </si>
  <si>
    <t>2)</t>
  </si>
  <si>
    <t>3)</t>
  </si>
  <si>
    <t>MDKK</t>
  </si>
  <si>
    <t>MNOK</t>
  </si>
  <si>
    <t>MEUR</t>
  </si>
  <si>
    <t>AH Industries</t>
  </si>
  <si>
    <t>Bisnode</t>
  </si>
  <si>
    <t>DIAB</t>
  </si>
  <si>
    <t>GS-Hydro</t>
  </si>
  <si>
    <t>Inwido</t>
  </si>
  <si>
    <r>
      <t>J</t>
    </r>
    <r>
      <rPr>
        <b/>
        <sz val="14"/>
        <color indexed="9"/>
        <rFont val="Arial"/>
        <family val="2"/>
      </rPr>
      <t>ø</t>
    </r>
    <r>
      <rPr>
        <b/>
        <sz val="14"/>
        <color indexed="9"/>
        <rFont val="Verdana"/>
        <family val="2"/>
      </rPr>
      <t>tul</t>
    </r>
  </si>
  <si>
    <t>Av- och nedskrivningar</t>
  </si>
  <si>
    <t>Finansiella skulder, övriga</t>
  </si>
  <si>
    <t>Avyttringar av anläggningstillgångar</t>
  </si>
  <si>
    <t xml:space="preserve"> -</t>
  </si>
  <si>
    <t>SB Seating</t>
  </si>
  <si>
    <t>RAPPORT ÖVER KASSAFLÖDEN</t>
  </si>
  <si>
    <t>RAPPORT ÖVER FINANSIELL STÄLLNING</t>
  </si>
  <si>
    <t>Resultat från avvecklade verksamheter</t>
  </si>
  <si>
    <t>Innehav utan bestämmande inflytande</t>
  </si>
  <si>
    <t>Resultat hänförligt till innehav utan bestämmande inflytande</t>
  </si>
  <si>
    <t>1)2)</t>
  </si>
  <si>
    <t>Biolin Scientific</t>
  </si>
  <si>
    <t>Arcus-Gruppen</t>
  </si>
  <si>
    <t>Mobile Climate Control</t>
  </si>
  <si>
    <t>Euromaint</t>
  </si>
  <si>
    <t xml:space="preserve">    augusti 2011, ny finansiering samt avveckling av Farfield.</t>
  </si>
  <si>
    <t>1) Exklusive ränta på aktieägarlån.</t>
  </si>
  <si>
    <t xml:space="preserve">1) Resultatet och medelantal anställda för 2010 och 2011 är proformerat med hänsyn till avvecklad verksamhet (affärsområde Ombyggnad) och </t>
  </si>
  <si>
    <t xml:space="preserve">    avyttrad verksamhet (Euromaint Industry).</t>
  </si>
  <si>
    <t>Jämförelsestörande poster i EBITA</t>
  </si>
  <si>
    <t>Operativ EBITA</t>
  </si>
  <si>
    <t>2) Exklusive ränta på aktieägarlån.</t>
  </si>
  <si>
    <t>1) Finansiella kostnader exklusive ränta på aktieägarlån.</t>
  </si>
  <si>
    <t xml:space="preserve">1) Resultatet och medelantal anställda 2010 och 2011 är proformerat med hänsyn till ny koncernstruktur, förvärv av Sophion Bioscience i </t>
  </si>
  <si>
    <t>1) Resultatet 2011 är proformerat med hänsyn till ny finansiering.</t>
  </si>
  <si>
    <t xml:space="preserve">   </t>
  </si>
  <si>
    <t>Aibel</t>
  </si>
  <si>
    <t>Avvecklad verksamhet</t>
  </si>
  <si>
    <t>Årets/periodens kassaflöde justerat för avveclad verksamhet</t>
  </si>
  <si>
    <t>Nebula</t>
  </si>
  <si>
    <t>Nordic Cinema Group</t>
  </si>
  <si>
    <t>1) Resultatet 2013 och 2012 är proformerat med hänsyn till Ratos förvärv och ny finansiering.</t>
  </si>
  <si>
    <t>1) Resultatet för 2010 och 2011 är proformerat med hänsyn till avvecklad verksamhet i Danmark.</t>
  </si>
  <si>
    <t>HENT</t>
  </si>
  <si>
    <t xml:space="preserve">2) Resultatet för 2012 och 2013 är proformerat med hänsyn till avvecklad verksamhet i Tyskland och Belgien. </t>
  </si>
  <si>
    <t>KVD</t>
  </si>
  <si>
    <t>Q1</t>
  </si>
  <si>
    <t xml:space="preserve">1) Resultatet och medelantal anställda 2012 är proformerat med hänsyn till avyttring av Home Improvement. </t>
  </si>
  <si>
    <t>1) Resultatet 2010 är proformerat med hänsyn till Ratos förvärv.</t>
  </si>
  <si>
    <t>2) Resultatet 2010 är justerat avseende återlagda goodwillavskrivningar.</t>
  </si>
  <si>
    <t>1) Resultatet och medelantal anställda för 2012 är proformerat med hänsyn till den avvecklad verksamheten Product Information.</t>
  </si>
  <si>
    <t>3) I eget kapital per 2014-03-31 ingår aktieägarlån med 43 MNOK.</t>
  </si>
  <si>
    <t>1) Resultatet och medelantal anställda 2010 är proformerat med hänsyn till förvärv av RM Group.</t>
  </si>
  <si>
    <t>3) I eget kapital ingår per 2014-03-31 aktieägarlån med  36 MDKK.</t>
  </si>
  <si>
    <t>3) I eget kapital ingår per 2014-03-31 aktieägarlån med 1 454 Mkr.</t>
  </si>
  <si>
    <t>2) I eget kapital ingår per 2014-03-31 aktieägarlån med 184 Mkr.</t>
  </si>
  <si>
    <t>2) I eget kapital per 2014-03-31 ingår aktieägarlån med 88 MNOK.</t>
  </si>
  <si>
    <t>1) Resultatet 2010 är proformerat med hänsyn till ny koncern- och kapitalstruktur.</t>
  </si>
  <si>
    <t>2)3)</t>
  </si>
  <si>
    <t>3) Resultatet 2013 och 2014 är proformerat med hänsyn till den avvecklade verksamheten Osstell</t>
  </si>
  <si>
    <t>2) Resultatet 2013 är proformerat med hänsyn till den avvecklade verksamheten Farfield.</t>
  </si>
  <si>
    <t>3)1)</t>
  </si>
  <si>
    <t>3) Finansiella kostnader exklusive ränta på aktieägarlån.</t>
  </si>
  <si>
    <t>2) Finansiella kostnader exklusive ränta på aktieägarlån.</t>
  </si>
  <si>
    <t xml:space="preserve">    enligt slutlig förvärvsanalys.</t>
  </si>
  <si>
    <t xml:space="preserve">    enligt slutlig förvärvsanalys samt avsättningar</t>
  </si>
  <si>
    <t xml:space="preserve">1) Resultatet för 2012 är proformerat med hänsyn till Ratos förvärv, ny finansiering samt avskrivning av immateriella tillgångar </t>
  </si>
  <si>
    <t xml:space="preserve">2) Resultatet för 2013 är proformerat med hänsyn till Ratos förvärv, ny finansiering, avskrivning av immateriella tillgångar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</si>
</sst>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_-* #,##0.0\ _k_r_-;\-* #,##0.0\ _k_r_-;_-* &quot;-&quot;\ _k_r_-;_-@_-"/>
    <numFmt numFmtId="167" formatCode="#,##0.0_ ;\-#,##0.0\ "/>
    <numFmt numFmtId="168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color indexed="9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Calibri"/>
      <family val="2"/>
    </font>
    <font>
      <b/>
      <sz val="14"/>
      <color indexed="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07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5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3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 vertical="top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49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right" vertical="center"/>
    </xf>
    <xf numFmtId="1" fontId="8" fillId="34" borderId="0" xfId="0" applyNumberFormat="1" applyFont="1" applyFill="1" applyBorder="1" applyAlignment="1">
      <alignment horizontal="right" vertical="center" wrapText="1"/>
    </xf>
    <xf numFmtId="0" fontId="8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right" vertical="top" wrapText="1"/>
    </xf>
    <xf numFmtId="0" fontId="9" fillId="34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right" vertical="top"/>
    </xf>
    <xf numFmtId="0" fontId="9" fillId="34" borderId="0" xfId="0" applyFont="1" applyFill="1" applyBorder="1" applyAlignment="1">
      <alignment horizontal="right" vertical="top"/>
    </xf>
    <xf numFmtId="0" fontId="8" fillId="34" borderId="0" xfId="0" applyFont="1" applyFill="1" applyBorder="1" applyAlignment="1">
      <alignment horizontal="left" vertical="center"/>
    </xf>
    <xf numFmtId="164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vertical="center"/>
    </xf>
    <xf numFmtId="165" fontId="2" fillId="35" borderId="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1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2" fillId="35" borderId="0" xfId="0" applyNumberFormat="1" applyFont="1" applyFill="1" applyBorder="1" applyAlignment="1">
      <alignment horizontal="right" vertical="center" wrapText="1"/>
    </xf>
    <xf numFmtId="3" fontId="7" fillId="35" borderId="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36" borderId="0" xfId="0" applyNumberFormat="1" applyFont="1" applyFill="1" applyBorder="1" applyAlignment="1">
      <alignment horizontal="right" vertical="center" wrapText="1"/>
    </xf>
    <xf numFmtId="3" fontId="8" fillId="34" borderId="0" xfId="0" applyNumberFormat="1" applyFont="1" applyFill="1" applyBorder="1" applyAlignment="1">
      <alignment horizontal="right" vertical="center" wrapText="1"/>
    </xf>
    <xf numFmtId="3" fontId="9" fillId="34" borderId="0" xfId="0" applyNumberFormat="1" applyFont="1" applyFill="1" applyBorder="1" applyAlignment="1">
      <alignment horizontal="right" vertical="top" wrapText="1"/>
    </xf>
    <xf numFmtId="3" fontId="44" fillId="0" borderId="0" xfId="0" applyNumberFormat="1" applyFont="1" applyAlignment="1">
      <alignment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5" fontId="7" fillId="35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35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5" fontId="7" fillId="35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165" fontId="7" fillId="35" borderId="11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" fontId="2" fillId="0" borderId="0" xfId="49" applyNumberFormat="1" applyFont="1" applyFill="1" applyBorder="1" applyAlignment="1">
      <alignment horizontal="right" vertical="center"/>
    </xf>
    <xf numFmtId="41" fontId="7" fillId="35" borderId="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41" fontId="7" fillId="35" borderId="10" xfId="0" applyNumberFormat="1" applyFont="1" applyFill="1" applyBorder="1" applyAlignment="1">
      <alignment horizontal="right" vertical="center" wrapText="1"/>
    </xf>
    <xf numFmtId="41" fontId="7" fillId="0" borderId="10" xfId="0" applyNumberFormat="1" applyFont="1" applyFill="1" applyBorder="1" applyAlignment="1">
      <alignment horizontal="right" vertical="center" wrapText="1"/>
    </xf>
    <xf numFmtId="164" fontId="2" fillId="36" borderId="0" xfId="0" applyNumberFormat="1" applyFont="1" applyFill="1" applyBorder="1" applyAlignment="1">
      <alignment horizontal="right" vertical="center"/>
    </xf>
    <xf numFmtId="0" fontId="0" fillId="37" borderId="0" xfId="0" applyFill="1" applyAlignment="1">
      <alignment/>
    </xf>
    <xf numFmtId="164" fontId="2" fillId="38" borderId="0" xfId="0" applyNumberFormat="1" applyFont="1" applyFill="1" applyBorder="1" applyAlignment="1">
      <alignment horizontal="right" vertical="center"/>
    </xf>
    <xf numFmtId="3" fontId="7" fillId="38" borderId="0" xfId="0" applyNumberFormat="1" applyFont="1" applyFill="1" applyBorder="1" applyAlignment="1">
      <alignment horizontal="right" vertical="center" wrapText="1"/>
    </xf>
    <xf numFmtId="1" fontId="2" fillId="38" borderId="0" xfId="0" applyNumberFormat="1" applyFont="1" applyFill="1" applyBorder="1" applyAlignment="1">
      <alignment horizontal="right" vertical="center"/>
    </xf>
    <xf numFmtId="3" fontId="2" fillId="38" borderId="0" xfId="0" applyNumberFormat="1" applyFont="1" applyFill="1" applyBorder="1" applyAlignment="1">
      <alignment horizontal="right" vertical="center"/>
    </xf>
    <xf numFmtId="165" fontId="2" fillId="38" borderId="0" xfId="0" applyNumberFormat="1" applyFont="1" applyFill="1" applyBorder="1" applyAlignment="1">
      <alignment horizontal="right" vertical="center"/>
    </xf>
    <xf numFmtId="3" fontId="7" fillId="5" borderId="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2" fillId="5" borderId="10" xfId="0" applyNumberFormat="1" applyFont="1" applyFill="1" applyBorder="1" applyAlignment="1">
      <alignment horizontal="right" vertical="center" wrapText="1"/>
    </xf>
    <xf numFmtId="3" fontId="7" fillId="5" borderId="10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 applyAlignment="1">
      <alignment horizontal="right" vertical="center"/>
    </xf>
    <xf numFmtId="164" fontId="2" fillId="5" borderId="0" xfId="49" applyNumberFormat="1" applyFont="1" applyFill="1" applyBorder="1" applyAlignment="1">
      <alignment horizontal="right" vertical="center"/>
    </xf>
    <xf numFmtId="1" fontId="2" fillId="5" borderId="0" xfId="49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164" fontId="2" fillId="5" borderId="0" xfId="56" applyNumberFormat="1" applyFont="1" applyFill="1" applyBorder="1" applyAlignment="1">
      <alignment horizontal="right" vertical="center"/>
    </xf>
    <xf numFmtId="3" fontId="2" fillId="5" borderId="10" xfId="0" applyNumberFormat="1" applyFont="1" applyFill="1" applyBorder="1" applyAlignment="1">
      <alignment horizontal="right" vertical="center"/>
    </xf>
    <xf numFmtId="3" fontId="7" fillId="38" borderId="10" xfId="0" applyNumberFormat="1" applyFont="1" applyFill="1" applyBorder="1" applyAlignment="1">
      <alignment horizontal="right" vertical="center" wrapText="1"/>
    </xf>
    <xf numFmtId="165" fontId="7" fillId="38" borderId="0" xfId="0" applyNumberFormat="1" applyFont="1" applyFill="1" applyBorder="1" applyAlignment="1">
      <alignment horizontal="right" vertical="center" wrapText="1"/>
    </xf>
    <xf numFmtId="165" fontId="7" fillId="38" borderId="10" xfId="0" applyNumberFormat="1" applyFont="1" applyFill="1" applyBorder="1" applyAlignment="1">
      <alignment horizontal="right" vertical="center" wrapText="1"/>
    </xf>
    <xf numFmtId="3" fontId="2" fillId="37" borderId="0" xfId="0" applyNumberFormat="1" applyFont="1" applyFill="1" applyBorder="1" applyAlignment="1">
      <alignment horizontal="right" vertical="center" wrapText="1"/>
    </xf>
    <xf numFmtId="3" fontId="2" fillId="37" borderId="10" xfId="0" applyNumberFormat="1" applyFont="1" applyFill="1" applyBorder="1" applyAlignment="1">
      <alignment horizontal="right" vertical="center" wrapText="1"/>
    </xf>
    <xf numFmtId="165" fontId="7" fillId="38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7" fillId="0" borderId="11" xfId="0" applyNumberFormat="1" applyFont="1" applyFill="1" applyBorder="1" applyAlignment="1">
      <alignment horizontal="right" vertical="center" wrapText="1"/>
    </xf>
    <xf numFmtId="41" fontId="7" fillId="38" borderId="0" xfId="0" applyNumberFormat="1" applyFont="1" applyFill="1" applyBorder="1" applyAlignment="1">
      <alignment horizontal="right" vertical="center" wrapText="1"/>
    </xf>
    <xf numFmtId="41" fontId="7" fillId="38" borderId="10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/>
    </xf>
    <xf numFmtId="3" fontId="7" fillId="37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37" borderId="12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44" fillId="0" borderId="0" xfId="0" applyFont="1" applyAlignment="1" quotePrefix="1">
      <alignment/>
    </xf>
    <xf numFmtId="3" fontId="2" fillId="36" borderId="0" xfId="0" applyNumberFormat="1" applyFont="1" applyFill="1" applyBorder="1" applyAlignment="1">
      <alignment horizontal="right" wrapText="1"/>
    </xf>
    <xf numFmtId="3" fontId="2" fillId="36" borderId="10" xfId="0" applyNumberFormat="1" applyFont="1" applyFill="1" applyBorder="1" applyAlignment="1">
      <alignment horizontal="right" vertical="center" wrapText="1"/>
    </xf>
    <xf numFmtId="3" fontId="2" fillId="36" borderId="0" xfId="0" applyNumberFormat="1" applyFont="1" applyFill="1" applyBorder="1" applyAlignment="1">
      <alignment horizontal="right" vertical="center" wrapText="1"/>
    </xf>
    <xf numFmtId="3" fontId="7" fillId="36" borderId="11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wrapText="1"/>
    </xf>
    <xf numFmtId="3" fontId="2" fillId="38" borderId="10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vertical="center" wrapText="1"/>
    </xf>
    <xf numFmtId="41" fontId="7" fillId="37" borderId="0" xfId="0" applyNumberFormat="1" applyFont="1" applyFill="1" applyBorder="1" applyAlignment="1">
      <alignment horizontal="right" vertical="center" wrapText="1"/>
    </xf>
    <xf numFmtId="3" fontId="7" fillId="38" borderId="11" xfId="0" applyNumberFormat="1" applyFont="1" applyFill="1" applyBorder="1" applyAlignment="1">
      <alignment horizontal="right" vertical="center" wrapText="1"/>
    </xf>
    <xf numFmtId="3" fontId="0" fillId="37" borderId="0" xfId="0" applyNumberFormat="1" applyFill="1" applyAlignment="1">
      <alignment/>
    </xf>
    <xf numFmtId="3" fontId="2" fillId="37" borderId="0" xfId="0" applyNumberFormat="1" applyFont="1" applyFill="1" applyBorder="1" applyAlignment="1">
      <alignment horizontal="right" wrapText="1"/>
    </xf>
    <xf numFmtId="165" fontId="2" fillId="38" borderId="0" xfId="0" applyNumberFormat="1" applyFont="1" applyFill="1" applyBorder="1" applyAlignment="1">
      <alignment horizontal="right" vertical="center" wrapText="1"/>
    </xf>
    <xf numFmtId="165" fontId="2" fillId="38" borderId="10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>
      <alignment horizontal="right" wrapText="1"/>
    </xf>
    <xf numFmtId="164" fontId="2" fillId="37" borderId="0" xfId="0" applyNumberFormat="1" applyFont="1" applyFill="1" applyBorder="1" applyAlignment="1">
      <alignment horizontal="right" vertical="center"/>
    </xf>
    <xf numFmtId="3" fontId="2" fillId="38" borderId="10" xfId="0" applyNumberFormat="1" applyFont="1" applyFill="1" applyBorder="1" applyAlignment="1">
      <alignment horizontal="right" vertical="center"/>
    </xf>
    <xf numFmtId="3" fontId="7" fillId="37" borderId="10" xfId="0" applyNumberFormat="1" applyFont="1" applyFill="1" applyBorder="1" applyAlignment="1">
      <alignment horizontal="right" vertical="center" wrapText="1"/>
    </xf>
    <xf numFmtId="41" fontId="7" fillId="37" borderId="11" xfId="0" applyNumberFormat="1" applyFont="1" applyFill="1" applyBorder="1" applyAlignment="1">
      <alignment horizontal="right" vertical="center" wrapText="1"/>
    </xf>
    <xf numFmtId="164" fontId="2" fillId="37" borderId="0" xfId="49" applyNumberFormat="1" applyFont="1" applyFill="1" applyBorder="1" applyAlignment="1">
      <alignment horizontal="right" vertical="center"/>
    </xf>
    <xf numFmtId="1" fontId="2" fillId="37" borderId="0" xfId="49" applyNumberFormat="1" applyFont="1" applyFill="1" applyBorder="1" applyAlignment="1">
      <alignment horizontal="right" vertical="center"/>
    </xf>
    <xf numFmtId="3" fontId="2" fillId="37" borderId="0" xfId="0" applyNumberFormat="1" applyFont="1" applyFill="1" applyBorder="1" applyAlignment="1">
      <alignment horizontal="right" vertical="center"/>
    </xf>
    <xf numFmtId="164" fontId="2" fillId="37" borderId="0" xfId="56" applyNumberFormat="1" applyFont="1" applyFill="1" applyBorder="1" applyAlignment="1">
      <alignment horizontal="right" vertical="center"/>
    </xf>
    <xf numFmtId="3" fontId="2" fillId="37" borderId="10" xfId="0" applyNumberFormat="1" applyFont="1" applyFill="1" applyBorder="1" applyAlignment="1">
      <alignment horizontal="right" vertical="center"/>
    </xf>
    <xf numFmtId="3" fontId="0" fillId="37" borderId="0" xfId="0" applyNumberFormat="1" applyFill="1" applyAlignment="1">
      <alignment horizontal="right"/>
    </xf>
    <xf numFmtId="41" fontId="7" fillId="38" borderId="11" xfId="0" applyNumberFormat="1" applyFont="1" applyFill="1" applyBorder="1" applyAlignment="1">
      <alignment horizontal="right" vertical="center" wrapText="1"/>
    </xf>
    <xf numFmtId="165" fontId="7" fillId="36" borderId="0" xfId="0" applyNumberFormat="1" applyFont="1" applyFill="1" applyBorder="1" applyAlignment="1">
      <alignment horizontal="right" vertical="center" wrapText="1"/>
    </xf>
    <xf numFmtId="165" fontId="7" fillId="37" borderId="0" xfId="0" applyNumberFormat="1" applyFont="1" applyFill="1" applyBorder="1" applyAlignment="1">
      <alignment horizontal="right" vertical="center" wrapText="1"/>
    </xf>
    <xf numFmtId="0" fontId="2" fillId="37" borderId="0" xfId="0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2" fillId="35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38" borderId="13" xfId="0" applyNumberFormat="1" applyFont="1" applyFill="1" applyBorder="1" applyAlignment="1">
      <alignment horizontal="right" vertical="center" wrapText="1"/>
    </xf>
    <xf numFmtId="0" fontId="7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7" fillId="35" borderId="14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38" borderId="14" xfId="0" applyNumberFormat="1" applyFont="1" applyFill="1" applyBorder="1" applyAlignment="1">
      <alignment horizontal="right" vertical="center" wrapText="1"/>
    </xf>
    <xf numFmtId="165" fontId="2" fillId="35" borderId="13" xfId="0" applyNumberFormat="1" applyFont="1" applyFill="1" applyBorder="1" applyAlignment="1">
      <alignment horizontal="right" vertical="center" wrapText="1"/>
    </xf>
    <xf numFmtId="165" fontId="2" fillId="38" borderId="13" xfId="0" applyNumberFormat="1" applyFont="1" applyFill="1" applyBorder="1" applyAlignment="1">
      <alignment horizontal="right" vertical="center" wrapText="1"/>
    </xf>
    <xf numFmtId="165" fontId="7" fillId="35" borderId="14" xfId="0" applyNumberFormat="1" applyFont="1" applyFill="1" applyBorder="1" applyAlignment="1">
      <alignment horizontal="right" vertical="center" wrapText="1"/>
    </xf>
    <xf numFmtId="165" fontId="7" fillId="38" borderId="14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right" vertical="center" wrapText="1"/>
    </xf>
    <xf numFmtId="165" fontId="7" fillId="0" borderId="14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center"/>
    </xf>
    <xf numFmtId="41" fontId="7" fillId="39" borderId="0" xfId="0" applyNumberFormat="1" applyFont="1" applyFill="1" applyBorder="1" applyAlignment="1">
      <alignment horizontal="right" vertical="center" wrapText="1"/>
    </xf>
    <xf numFmtId="41" fontId="7" fillId="39" borderId="10" xfId="0" applyNumberFormat="1" applyFont="1" applyFill="1" applyBorder="1" applyAlignment="1">
      <alignment horizontal="right" vertical="center" wrapText="1"/>
    </xf>
    <xf numFmtId="41" fontId="7" fillId="39" borderId="11" xfId="0" applyNumberFormat="1" applyFont="1" applyFill="1" applyBorder="1" applyAlignment="1">
      <alignment horizontal="right" vertical="center" wrapText="1"/>
    </xf>
    <xf numFmtId="41" fontId="7" fillId="35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3" fontId="7" fillId="36" borderId="10" xfId="0" applyNumberFormat="1" applyFont="1" applyFill="1" applyBorder="1" applyAlignment="1">
      <alignment horizontal="right" vertical="center" wrapText="1"/>
    </xf>
    <xf numFmtId="41" fontId="7" fillId="37" borderId="1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66" fontId="7" fillId="0" borderId="10" xfId="0" applyNumberFormat="1" applyFont="1" applyFill="1" applyBorder="1" applyAlignment="1">
      <alignment horizontal="right" vertical="center" wrapText="1"/>
    </xf>
    <xf numFmtId="164" fontId="2" fillId="39" borderId="0" xfId="0" applyNumberFormat="1" applyFont="1" applyFill="1" applyBorder="1" applyAlignment="1">
      <alignment horizontal="right" vertical="center"/>
    </xf>
    <xf numFmtId="0" fontId="2" fillId="37" borderId="10" xfId="0" applyFont="1" applyFill="1" applyBorder="1" applyAlignment="1">
      <alignment/>
    </xf>
    <xf numFmtId="3" fontId="44" fillId="0" borderId="0" xfId="0" applyNumberFormat="1" applyFont="1" applyFill="1" applyAlignment="1">
      <alignment/>
    </xf>
    <xf numFmtId="0" fontId="44" fillId="5" borderId="0" xfId="0" applyFont="1" applyFill="1" applyAlignment="1">
      <alignment/>
    </xf>
    <xf numFmtId="3" fontId="2" fillId="39" borderId="10" xfId="0" applyNumberFormat="1" applyFont="1" applyFill="1" applyBorder="1" applyAlignment="1">
      <alignment horizontal="right" vertical="center"/>
    </xf>
    <xf numFmtId="3" fontId="7" fillId="39" borderId="10" xfId="0" applyNumberFormat="1" applyFont="1" applyFill="1" applyBorder="1" applyAlignment="1">
      <alignment horizontal="right" vertical="center" wrapText="1"/>
    </xf>
    <xf numFmtId="3" fontId="7" fillId="38" borderId="12" xfId="0" applyNumberFormat="1" applyFont="1" applyFill="1" applyBorder="1" applyAlignment="1">
      <alignment horizontal="right" vertical="center" wrapText="1"/>
    </xf>
    <xf numFmtId="3" fontId="2" fillId="39" borderId="10" xfId="0" applyNumberFormat="1" applyFont="1" applyFill="1" applyBorder="1" applyAlignment="1">
      <alignment horizontal="right" vertical="center" wrapText="1"/>
    </xf>
    <xf numFmtId="167" fontId="7" fillId="35" borderId="0" xfId="0" applyNumberFormat="1" applyFont="1" applyFill="1" applyBorder="1" applyAlignment="1">
      <alignment horizontal="right" vertical="center" wrapText="1"/>
    </xf>
    <xf numFmtId="165" fontId="7" fillId="5" borderId="0" xfId="0" applyNumberFormat="1" applyFont="1" applyFill="1" applyBorder="1" applyAlignment="1">
      <alignment horizontal="right" vertical="center" wrapText="1"/>
    </xf>
    <xf numFmtId="168" fontId="7" fillId="35" borderId="0" xfId="0" applyNumberFormat="1" applyFont="1" applyFill="1" applyBorder="1" applyAlignment="1">
      <alignment horizontal="right" vertical="center" wrapText="1"/>
    </xf>
    <xf numFmtId="168" fontId="7" fillId="35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3" fontId="6" fillId="34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2" fontId="7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ExOpen%20Systems%20AB\ExOpen%20Report\ExOpenWizard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tabSelected="1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39" customWidth="1"/>
    <col min="2" max="2" width="16.00390625" style="39" customWidth="1"/>
    <col min="3" max="3" width="8.28125" style="39" customWidth="1"/>
    <col min="4" max="4" width="4.8515625" style="39" customWidth="1"/>
    <col min="5" max="10" width="9.7109375" style="39" customWidth="1"/>
    <col min="11" max="11" width="4.57421875" style="39" customWidth="1"/>
    <col min="12" max="16384" width="9.140625" style="39" customWidth="1"/>
  </cols>
  <sheetData>
    <row r="1" spans="1:10" ht="18" customHeight="1">
      <c r="A1" s="201" t="s">
        <v>70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5" customHeight="1">
      <c r="A2" s="29" t="s">
        <v>67</v>
      </c>
      <c r="B2" s="12"/>
      <c r="C2" s="12"/>
      <c r="D2" s="12"/>
      <c r="E2" s="41"/>
      <c r="F2" s="41"/>
      <c r="G2" s="41"/>
      <c r="H2" s="41"/>
      <c r="I2" s="41"/>
      <c r="J2" s="41"/>
    </row>
    <row r="3" spans="1:10" ht="12.75" customHeight="1">
      <c r="A3" s="52"/>
      <c r="B3" s="52"/>
      <c r="C3" s="53"/>
      <c r="D3" s="54"/>
      <c r="E3" s="55">
        <v>2014</v>
      </c>
      <c r="F3" s="55">
        <v>2013</v>
      </c>
      <c r="G3" s="55">
        <v>2013</v>
      </c>
      <c r="H3" s="55">
        <v>2012</v>
      </c>
      <c r="I3" s="55">
        <v>2011</v>
      </c>
      <c r="J3" s="55">
        <v>2010</v>
      </c>
    </row>
    <row r="4" spans="1:10" ht="12.75" customHeight="1">
      <c r="A4" s="56"/>
      <c r="B4" s="56"/>
      <c r="C4" s="53"/>
      <c r="D4" s="54"/>
      <c r="E4" s="55" t="s">
        <v>112</v>
      </c>
      <c r="F4" s="55" t="s">
        <v>112</v>
      </c>
      <c r="G4" s="55"/>
      <c r="H4" s="55"/>
      <c r="I4" s="55"/>
      <c r="J4" s="55"/>
    </row>
    <row r="5" spans="1:10" s="40" customFormat="1" ht="12.75" customHeight="1">
      <c r="A5" s="53" t="s">
        <v>9</v>
      </c>
      <c r="B5" s="56"/>
      <c r="C5" s="53"/>
      <c r="D5" s="57" t="s">
        <v>64</v>
      </c>
      <c r="E5" s="58" t="s">
        <v>65</v>
      </c>
      <c r="F5" s="58" t="s">
        <v>65</v>
      </c>
      <c r="G5" s="58" t="s">
        <v>65</v>
      </c>
      <c r="H5" s="58"/>
      <c r="I5" s="58"/>
      <c r="J5" s="58" t="s">
        <v>7</v>
      </c>
    </row>
    <row r="6" ht="1.5" customHeight="1"/>
    <row r="7" spans="1:10" ht="15" customHeight="1">
      <c r="A7" s="27" t="s">
        <v>10</v>
      </c>
      <c r="B7" s="6"/>
      <c r="C7" s="6"/>
      <c r="D7" s="6"/>
      <c r="E7" s="71">
        <v>180.473</v>
      </c>
      <c r="F7" s="100">
        <v>222.941</v>
      </c>
      <c r="G7" s="104">
        <v>877.421</v>
      </c>
      <c r="H7" s="49">
        <v>907.887</v>
      </c>
      <c r="I7" s="49">
        <v>762.877</v>
      </c>
      <c r="J7" s="127">
        <v>763.296</v>
      </c>
    </row>
    <row r="8" spans="1:10" ht="15" customHeight="1">
      <c r="A8" s="27" t="s">
        <v>11</v>
      </c>
      <c r="B8" s="3"/>
      <c r="C8" s="3"/>
      <c r="D8" s="3"/>
      <c r="E8" s="70">
        <v>-172.44899999999998</v>
      </c>
      <c r="F8" s="138">
        <v>-204.85700000000003</v>
      </c>
      <c r="G8" s="105">
        <v>-858.427</v>
      </c>
      <c r="H8" s="44">
        <v>-897.7199999999999</v>
      </c>
      <c r="I8" s="44">
        <v>-715.879</v>
      </c>
      <c r="J8" s="117">
        <v>-677.6840000000001</v>
      </c>
    </row>
    <row r="9" spans="1:10" ht="15" customHeight="1">
      <c r="A9" s="27" t="s">
        <v>12</v>
      </c>
      <c r="B9" s="3"/>
      <c r="C9" s="3"/>
      <c r="D9" s="3"/>
      <c r="E9" s="70">
        <v>0.269</v>
      </c>
      <c r="F9" s="138">
        <v>0.036000000000000004</v>
      </c>
      <c r="G9" s="105">
        <v>1.023</v>
      </c>
      <c r="H9" s="44">
        <v>0.127</v>
      </c>
      <c r="I9" s="44">
        <v>18.823</v>
      </c>
      <c r="J9" s="117">
        <v>1.6050000000000002</v>
      </c>
    </row>
    <row r="10" spans="1:10" ht="15" customHeight="1">
      <c r="A10" s="27" t="s">
        <v>13</v>
      </c>
      <c r="B10" s="3"/>
      <c r="C10" s="3"/>
      <c r="D10" s="3"/>
      <c r="E10" s="70"/>
      <c r="F10" s="138"/>
      <c r="G10" s="105"/>
      <c r="H10" s="44"/>
      <c r="I10" s="44"/>
      <c r="J10" s="117"/>
    </row>
    <row r="11" spans="1:10" ht="15" customHeight="1">
      <c r="A11" s="28" t="s">
        <v>14</v>
      </c>
      <c r="B11" s="21"/>
      <c r="C11" s="21"/>
      <c r="D11" s="21"/>
      <c r="E11" s="69"/>
      <c r="F11" s="137"/>
      <c r="G11" s="106"/>
      <c r="H11" s="46"/>
      <c r="I11" s="46"/>
      <c r="J11" s="118"/>
    </row>
    <row r="12" spans="1:10" ht="15" customHeight="1">
      <c r="A12" s="10" t="s">
        <v>0</v>
      </c>
      <c r="B12" s="10"/>
      <c r="C12" s="10"/>
      <c r="D12" s="10"/>
      <c r="E12" s="71">
        <f aca="true" t="shared" si="0" ref="E12:J12">SUM(E7:E11)</f>
        <v>8.29300000000003</v>
      </c>
      <c r="F12" s="100">
        <f t="shared" si="0"/>
        <v>18.119999999999976</v>
      </c>
      <c r="G12" s="104">
        <f t="shared" si="0"/>
        <v>20.017000000000028</v>
      </c>
      <c r="H12" s="49">
        <f t="shared" si="0"/>
        <v>10.29400000000003</v>
      </c>
      <c r="I12" s="49">
        <f t="shared" si="0"/>
        <v>65.82099999999994</v>
      </c>
      <c r="J12" s="127">
        <f t="shared" si="0"/>
        <v>87.21699999999997</v>
      </c>
    </row>
    <row r="13" spans="1:10" ht="15" customHeight="1">
      <c r="A13" s="28" t="s">
        <v>76</v>
      </c>
      <c r="B13" s="21"/>
      <c r="C13" s="21"/>
      <c r="D13" s="21"/>
      <c r="E13" s="69">
        <v>-9.478</v>
      </c>
      <c r="F13" s="137">
        <v>-12.419</v>
      </c>
      <c r="G13" s="106">
        <v>-53.219</v>
      </c>
      <c r="H13" s="46">
        <v>-48.518</v>
      </c>
      <c r="I13" s="46">
        <v>-45.771</v>
      </c>
      <c r="J13" s="118">
        <v>-44.532</v>
      </c>
    </row>
    <row r="14" spans="1:10" ht="15" customHeight="1">
      <c r="A14" s="10" t="s">
        <v>1</v>
      </c>
      <c r="B14" s="10"/>
      <c r="C14" s="10"/>
      <c r="D14" s="10"/>
      <c r="E14" s="71">
        <f aca="true" t="shared" si="1" ref="E14:J14">SUM(E12:E13)</f>
        <v>-1.1849999999999703</v>
      </c>
      <c r="F14" s="100">
        <f t="shared" si="1"/>
        <v>5.700999999999976</v>
      </c>
      <c r="G14" s="104">
        <f t="shared" si="1"/>
        <v>-33.20199999999997</v>
      </c>
      <c r="H14" s="49">
        <f t="shared" si="1"/>
        <v>-38.22399999999997</v>
      </c>
      <c r="I14" s="49">
        <f t="shared" si="1"/>
        <v>20.04999999999994</v>
      </c>
      <c r="J14" s="127">
        <f t="shared" si="1"/>
        <v>42.684999999999974</v>
      </c>
    </row>
    <row r="15" spans="1:10" ht="15" customHeight="1">
      <c r="A15" s="27" t="s">
        <v>16</v>
      </c>
      <c r="B15" s="4"/>
      <c r="C15" s="4"/>
      <c r="D15" s="4"/>
      <c r="E15" s="70"/>
      <c r="F15" s="138"/>
      <c r="G15" s="105"/>
      <c r="H15" s="44"/>
      <c r="I15" s="44"/>
      <c r="J15" s="117"/>
    </row>
    <row r="16" spans="1:10" ht="15" customHeight="1">
      <c r="A16" s="28" t="s">
        <v>17</v>
      </c>
      <c r="B16" s="21"/>
      <c r="C16" s="21"/>
      <c r="D16" s="21"/>
      <c r="E16" s="69"/>
      <c r="F16" s="137"/>
      <c r="G16" s="106"/>
      <c r="H16" s="46"/>
      <c r="I16" s="46"/>
      <c r="J16" s="118"/>
    </row>
    <row r="17" spans="1:10" ht="15" customHeight="1">
      <c r="A17" s="10" t="s">
        <v>2</v>
      </c>
      <c r="B17" s="10"/>
      <c r="C17" s="10"/>
      <c r="D17" s="10"/>
      <c r="E17" s="71">
        <f aca="true" t="shared" si="2" ref="E17:J17">SUM(E14:E16)</f>
        <v>-1.1849999999999703</v>
      </c>
      <c r="F17" s="100">
        <f t="shared" si="2"/>
        <v>5.700999999999976</v>
      </c>
      <c r="G17" s="104">
        <f t="shared" si="2"/>
        <v>-33.20199999999997</v>
      </c>
      <c r="H17" s="49">
        <f t="shared" si="2"/>
        <v>-38.22399999999997</v>
      </c>
      <c r="I17" s="49">
        <f t="shared" si="2"/>
        <v>20.04999999999994</v>
      </c>
      <c r="J17" s="127">
        <f t="shared" si="2"/>
        <v>42.684999999999974</v>
      </c>
    </row>
    <row r="18" spans="1:10" ht="15" customHeight="1">
      <c r="A18" s="27" t="s">
        <v>18</v>
      </c>
      <c r="B18" s="3"/>
      <c r="C18" s="3"/>
      <c r="D18" s="3"/>
      <c r="E18" s="70">
        <v>1.142</v>
      </c>
      <c r="F18" s="138">
        <v>1.134</v>
      </c>
      <c r="G18" s="105">
        <v>5.4430000000000005</v>
      </c>
      <c r="H18" s="44">
        <v>6.166</v>
      </c>
      <c r="I18" s="44">
        <v>6.322</v>
      </c>
      <c r="J18" s="117">
        <v>2.6870000000000003</v>
      </c>
    </row>
    <row r="19" spans="1:10" ht="15" customHeight="1">
      <c r="A19" s="28" t="s">
        <v>19</v>
      </c>
      <c r="B19" s="21"/>
      <c r="C19" s="21"/>
      <c r="D19" s="21"/>
      <c r="E19" s="69">
        <v>-4.7940000000000005</v>
      </c>
      <c r="F19" s="137">
        <v>-6.3950000000000005</v>
      </c>
      <c r="G19" s="106">
        <v>-37.662000000000006</v>
      </c>
      <c r="H19" s="46">
        <v>-29.722</v>
      </c>
      <c r="I19" s="46">
        <v>-31.019</v>
      </c>
      <c r="J19" s="118">
        <v>-25.088000000000005</v>
      </c>
    </row>
    <row r="20" spans="1:10" ht="15" customHeight="1">
      <c r="A20" s="10" t="s">
        <v>3</v>
      </c>
      <c r="B20" s="10"/>
      <c r="C20" s="10"/>
      <c r="D20" s="10"/>
      <c r="E20" s="71">
        <f aca="true" t="shared" si="3" ref="E20:J20">SUM(E17:E19)</f>
        <v>-4.836999999999971</v>
      </c>
      <c r="F20" s="100">
        <f t="shared" si="3"/>
        <v>0.4399999999999755</v>
      </c>
      <c r="G20" s="104">
        <f t="shared" si="3"/>
        <v>-65.42099999999998</v>
      </c>
      <c r="H20" s="49">
        <f t="shared" si="3"/>
        <v>-61.779999999999966</v>
      </c>
      <c r="I20" s="49">
        <f t="shared" si="3"/>
        <v>-4.647000000000059</v>
      </c>
      <c r="J20" s="127">
        <f t="shared" si="3"/>
        <v>20.283999999999967</v>
      </c>
    </row>
    <row r="21" spans="1:10" ht="15" customHeight="1">
      <c r="A21" s="27" t="s">
        <v>20</v>
      </c>
      <c r="B21" s="3"/>
      <c r="C21" s="3"/>
      <c r="D21" s="3"/>
      <c r="E21" s="70">
        <v>1.245</v>
      </c>
      <c r="F21" s="138">
        <v>-0.253</v>
      </c>
      <c r="G21" s="105">
        <v>16.268</v>
      </c>
      <c r="H21" s="44">
        <v>17.555</v>
      </c>
      <c r="I21" s="44">
        <v>1.837</v>
      </c>
      <c r="J21" s="117">
        <v>-3.6270000000000007</v>
      </c>
    </row>
    <row r="22" spans="1:10" ht="15" customHeight="1">
      <c r="A22" s="28" t="s">
        <v>83</v>
      </c>
      <c r="B22" s="23"/>
      <c r="C22" s="23"/>
      <c r="D22" s="23"/>
      <c r="E22" s="69"/>
      <c r="F22" s="137"/>
      <c r="G22" s="106"/>
      <c r="H22" s="46"/>
      <c r="I22" s="46"/>
      <c r="J22" s="118"/>
    </row>
    <row r="23" spans="1:10" ht="15" customHeight="1">
      <c r="A23" s="31" t="s">
        <v>21</v>
      </c>
      <c r="B23" s="11"/>
      <c r="C23" s="11"/>
      <c r="D23" s="11"/>
      <c r="E23" s="71">
        <f aca="true" t="shared" si="4" ref="E23:J23">SUM(E20:E22)</f>
        <v>-3.591999999999971</v>
      </c>
      <c r="F23" s="100">
        <f t="shared" si="4"/>
        <v>0.18699999999997552</v>
      </c>
      <c r="G23" s="104">
        <f t="shared" si="4"/>
        <v>-49.15299999999998</v>
      </c>
      <c r="H23" s="49">
        <f t="shared" si="4"/>
        <v>-44.224999999999966</v>
      </c>
      <c r="I23" s="49">
        <f t="shared" si="4"/>
        <v>-2.810000000000059</v>
      </c>
      <c r="J23" s="127">
        <f t="shared" si="4"/>
        <v>16.656999999999968</v>
      </c>
    </row>
    <row r="24" spans="1:10" ht="15" customHeight="1">
      <c r="A24" s="27" t="s">
        <v>22</v>
      </c>
      <c r="B24" s="3"/>
      <c r="C24" s="3"/>
      <c r="D24" s="3"/>
      <c r="E24" s="70">
        <f aca="true" t="shared" si="5" ref="E24:J24">E23-E25</f>
        <v>-3.591999999999971</v>
      </c>
      <c r="F24" s="138">
        <f t="shared" si="5"/>
        <v>0.18699999999997552</v>
      </c>
      <c r="G24" s="105">
        <f t="shared" si="5"/>
        <v>-49.15299999999998</v>
      </c>
      <c r="H24" s="44">
        <f t="shared" si="5"/>
        <v>-44.224999999999966</v>
      </c>
      <c r="I24" s="44">
        <f t="shared" si="5"/>
        <v>-2.810000000000059</v>
      </c>
      <c r="J24" s="117">
        <f t="shared" si="5"/>
        <v>16.656999999999968</v>
      </c>
    </row>
    <row r="25" spans="1:10" ht="15" customHeight="1">
      <c r="A25" s="27" t="s">
        <v>85</v>
      </c>
      <c r="B25" s="3"/>
      <c r="C25" s="3"/>
      <c r="D25" s="3"/>
      <c r="E25" s="70"/>
      <c r="F25" s="138"/>
      <c r="G25" s="105"/>
      <c r="H25" s="44"/>
      <c r="I25" s="44"/>
      <c r="J25" s="117"/>
    </row>
    <row r="26" spans="1:10" ht="10.5" customHeight="1">
      <c r="A26" s="3"/>
      <c r="B26" s="3"/>
      <c r="C26" s="3"/>
      <c r="D26" s="3"/>
      <c r="E26" s="70"/>
      <c r="F26" s="138"/>
      <c r="G26" s="70"/>
      <c r="H26" s="44"/>
      <c r="I26" s="44"/>
      <c r="J26" s="44"/>
    </row>
    <row r="27" spans="1:10" ht="15" customHeight="1">
      <c r="A27" s="160" t="s">
        <v>95</v>
      </c>
      <c r="B27" s="161"/>
      <c r="C27" s="161"/>
      <c r="D27" s="161"/>
      <c r="E27" s="162"/>
      <c r="F27" s="164"/>
      <c r="G27" s="162">
        <v>-44.947</v>
      </c>
      <c r="H27" s="163">
        <v>-32.6</v>
      </c>
      <c r="I27" s="163">
        <v>6.7</v>
      </c>
      <c r="J27" s="163">
        <v>-9.2</v>
      </c>
    </row>
    <row r="28" spans="1:10" ht="15" customHeight="1">
      <c r="A28" s="165" t="s">
        <v>96</v>
      </c>
      <c r="B28" s="166"/>
      <c r="C28" s="166"/>
      <c r="D28" s="166"/>
      <c r="E28" s="167">
        <f aca="true" t="shared" si="6" ref="E28:J28">E14-E27</f>
        <v>-1.1849999999999703</v>
      </c>
      <c r="F28" s="169">
        <f t="shared" si="6"/>
        <v>5.700999999999976</v>
      </c>
      <c r="G28" s="167">
        <f>G14-G27</f>
        <v>11.745000000000033</v>
      </c>
      <c r="H28" s="168">
        <f>H14-H27</f>
        <v>-5.623999999999967</v>
      </c>
      <c r="I28" s="168">
        <f t="shared" si="6"/>
        <v>13.349999999999941</v>
      </c>
      <c r="J28" s="168">
        <f t="shared" si="6"/>
        <v>51.88499999999998</v>
      </c>
    </row>
    <row r="29" spans="1:10" ht="10.5">
      <c r="A29" s="3"/>
      <c r="B29" s="3"/>
      <c r="C29" s="3"/>
      <c r="D29" s="3"/>
      <c r="E29" s="44"/>
      <c r="F29" s="44"/>
      <c r="G29" s="44"/>
      <c r="H29" s="44"/>
      <c r="I29" s="44"/>
      <c r="J29" s="44"/>
    </row>
    <row r="30" spans="1:10" ht="12.75" customHeight="1">
      <c r="A30" s="52"/>
      <c r="B30" s="52"/>
      <c r="C30" s="53"/>
      <c r="D30" s="54"/>
      <c r="E30" s="55">
        <f aca="true" t="shared" si="7" ref="E30:J30">E$3</f>
        <v>2014</v>
      </c>
      <c r="F30" s="55">
        <f t="shared" si="7"/>
        <v>2013</v>
      </c>
      <c r="G30" s="55">
        <f t="shared" si="7"/>
        <v>2013</v>
      </c>
      <c r="H30" s="55">
        <f t="shared" si="7"/>
        <v>2012</v>
      </c>
      <c r="I30" s="55">
        <f t="shared" si="7"/>
        <v>2011</v>
      </c>
      <c r="J30" s="55">
        <f t="shared" si="7"/>
        <v>2010</v>
      </c>
    </row>
    <row r="31" spans="1:10" ht="12.75" customHeight="1">
      <c r="A31" s="56"/>
      <c r="B31" s="56"/>
      <c r="C31" s="53"/>
      <c r="D31" s="54"/>
      <c r="E31" s="74"/>
      <c r="F31" s="74"/>
      <c r="G31" s="74"/>
      <c r="H31" s="74"/>
      <c r="I31" s="74"/>
      <c r="J31" s="74"/>
    </row>
    <row r="32" spans="1:10" s="43" customFormat="1" ht="15" customHeight="1">
      <c r="A32" s="53" t="s">
        <v>82</v>
      </c>
      <c r="B32" s="60"/>
      <c r="C32" s="53"/>
      <c r="D32" s="57"/>
      <c r="E32" s="75"/>
      <c r="F32" s="75"/>
      <c r="G32" s="75"/>
      <c r="H32" s="75"/>
      <c r="I32" s="75"/>
      <c r="J32" s="75"/>
    </row>
    <row r="33" spans="5:10" ht="1.5" customHeight="1">
      <c r="E33" s="76"/>
      <c r="F33" s="76"/>
      <c r="G33" s="76"/>
      <c r="H33" s="76"/>
      <c r="I33" s="76"/>
      <c r="J33" s="76"/>
    </row>
    <row r="34" spans="1:10" ht="15" customHeight="1">
      <c r="A34" s="27" t="s">
        <v>4</v>
      </c>
      <c r="B34" s="7"/>
      <c r="C34" s="7"/>
      <c r="D34" s="7"/>
      <c r="E34" s="70">
        <v>671.54</v>
      </c>
      <c r="F34" s="138">
        <v>671.54</v>
      </c>
      <c r="G34" s="105">
        <v>671.54</v>
      </c>
      <c r="H34" s="44">
        <v>671.54</v>
      </c>
      <c r="I34" s="44">
        <v>671.54</v>
      </c>
      <c r="J34" s="117">
        <v>669.932</v>
      </c>
    </row>
    <row r="35" spans="1:10" ht="15" customHeight="1">
      <c r="A35" s="27" t="s">
        <v>23</v>
      </c>
      <c r="B35" s="6"/>
      <c r="C35" s="6"/>
      <c r="D35" s="6"/>
      <c r="E35" s="70">
        <v>1.488</v>
      </c>
      <c r="F35" s="138">
        <v>2.3629999999999995</v>
      </c>
      <c r="G35" s="105">
        <v>1.568</v>
      </c>
      <c r="H35" s="44">
        <v>2.4379999999999997</v>
      </c>
      <c r="I35" s="44">
        <v>3.343</v>
      </c>
      <c r="J35" s="117">
        <v>2.091</v>
      </c>
    </row>
    <row r="36" spans="1:10" ht="15" customHeight="1">
      <c r="A36" s="27" t="s">
        <v>24</v>
      </c>
      <c r="B36" s="6"/>
      <c r="C36" s="6"/>
      <c r="D36" s="6"/>
      <c r="E36" s="70">
        <v>173.57700000000003</v>
      </c>
      <c r="F36" s="138">
        <v>208.76500000000001</v>
      </c>
      <c r="G36" s="105">
        <v>178.729</v>
      </c>
      <c r="H36" s="44">
        <v>216.451</v>
      </c>
      <c r="I36" s="44">
        <v>219.63500000000005</v>
      </c>
      <c r="J36" s="117">
        <v>225.038</v>
      </c>
    </row>
    <row r="37" spans="1:10" ht="15" customHeight="1">
      <c r="A37" s="27" t="s">
        <v>25</v>
      </c>
      <c r="B37" s="6"/>
      <c r="C37" s="6"/>
      <c r="D37" s="6"/>
      <c r="E37" s="70"/>
      <c r="F37" s="138"/>
      <c r="G37" s="105"/>
      <c r="H37" s="44"/>
      <c r="I37" s="44"/>
      <c r="J37" s="117"/>
    </row>
    <row r="38" spans="1:10" ht="15" customHeight="1">
      <c r="A38" s="28" t="s">
        <v>26</v>
      </c>
      <c r="B38" s="21"/>
      <c r="C38" s="21"/>
      <c r="D38" s="21"/>
      <c r="E38" s="69">
        <v>18.653</v>
      </c>
      <c r="F38" s="137">
        <v>11.427999999999999</v>
      </c>
      <c r="G38" s="106">
        <v>16.969</v>
      </c>
      <c r="H38" s="46">
        <v>11.393</v>
      </c>
      <c r="I38" s="46">
        <v>5.484</v>
      </c>
      <c r="J38" s="118">
        <v>25.742</v>
      </c>
    </row>
    <row r="39" spans="1:10" ht="15" customHeight="1">
      <c r="A39" s="29" t="s">
        <v>27</v>
      </c>
      <c r="B39" s="10"/>
      <c r="C39" s="10"/>
      <c r="D39" s="10"/>
      <c r="E39" s="93">
        <f aca="true" t="shared" si="8" ref="E39:J39">SUM(E34:E38)</f>
        <v>865.258</v>
      </c>
      <c r="F39" s="124">
        <f t="shared" si="8"/>
        <v>894.096</v>
      </c>
      <c r="G39" s="104">
        <f t="shared" si="8"/>
        <v>868.806</v>
      </c>
      <c r="H39" s="49">
        <f t="shared" si="8"/>
        <v>901.822</v>
      </c>
      <c r="I39" s="49">
        <f t="shared" si="8"/>
        <v>900.0020000000001</v>
      </c>
      <c r="J39" s="127">
        <f t="shared" si="8"/>
        <v>922.803</v>
      </c>
    </row>
    <row r="40" spans="1:10" ht="15" customHeight="1">
      <c r="A40" s="27" t="s">
        <v>28</v>
      </c>
      <c r="B40" s="3"/>
      <c r="C40" s="3"/>
      <c r="D40" s="3"/>
      <c r="E40" s="70">
        <v>114.079</v>
      </c>
      <c r="F40" s="138">
        <v>119.34500000000001</v>
      </c>
      <c r="G40" s="105">
        <v>100.017</v>
      </c>
      <c r="H40" s="44">
        <v>128.48000000000002</v>
      </c>
      <c r="I40" s="44">
        <v>135.786</v>
      </c>
      <c r="J40" s="117">
        <v>105.02600000000001</v>
      </c>
    </row>
    <row r="41" spans="1:10" ht="15" customHeight="1">
      <c r="A41" s="27" t="s">
        <v>29</v>
      </c>
      <c r="B41" s="3"/>
      <c r="C41" s="3"/>
      <c r="D41" s="3"/>
      <c r="E41" s="70"/>
      <c r="F41" s="138"/>
      <c r="G41" s="105"/>
      <c r="H41" s="44"/>
      <c r="I41" s="44"/>
      <c r="J41" s="117"/>
    </row>
    <row r="42" spans="1:10" ht="15" customHeight="1">
      <c r="A42" s="27" t="s">
        <v>30</v>
      </c>
      <c r="B42" s="3"/>
      <c r="C42" s="3"/>
      <c r="D42" s="3"/>
      <c r="E42" s="70">
        <v>211.82299999999995</v>
      </c>
      <c r="F42" s="138">
        <v>228.447</v>
      </c>
      <c r="G42" s="105">
        <v>208.51199999999997</v>
      </c>
      <c r="H42" s="44">
        <v>156.59900000000002</v>
      </c>
      <c r="I42" s="44">
        <v>206.547</v>
      </c>
      <c r="J42" s="117">
        <v>149.09799999999998</v>
      </c>
    </row>
    <row r="43" spans="1:10" ht="15" customHeight="1">
      <c r="A43" s="27" t="s">
        <v>31</v>
      </c>
      <c r="B43" s="3"/>
      <c r="C43" s="3"/>
      <c r="D43" s="3"/>
      <c r="E43" s="70"/>
      <c r="F43" s="138"/>
      <c r="G43" s="105"/>
      <c r="H43" s="44"/>
      <c r="I43" s="44">
        <v>43.435</v>
      </c>
      <c r="J43" s="117">
        <v>54.834</v>
      </c>
    </row>
    <row r="44" spans="1:10" ht="15" customHeight="1">
      <c r="A44" s="28" t="s">
        <v>32</v>
      </c>
      <c r="B44" s="21"/>
      <c r="C44" s="21"/>
      <c r="D44" s="21"/>
      <c r="E44" s="69"/>
      <c r="F44" s="137"/>
      <c r="G44" s="106"/>
      <c r="H44" s="46"/>
      <c r="I44" s="46"/>
      <c r="J44" s="118"/>
    </row>
    <row r="45" spans="1:10" ht="15" customHeight="1">
      <c r="A45" s="30" t="s">
        <v>33</v>
      </c>
      <c r="B45" s="18"/>
      <c r="C45" s="18"/>
      <c r="D45" s="18"/>
      <c r="E45" s="95">
        <f aca="true" t="shared" si="9" ref="E45:J45">SUM(E40:E44)</f>
        <v>325.90199999999993</v>
      </c>
      <c r="F45" s="125">
        <f t="shared" si="9"/>
        <v>347.79200000000003</v>
      </c>
      <c r="G45" s="107">
        <f t="shared" si="9"/>
        <v>308.529</v>
      </c>
      <c r="H45" s="78">
        <f t="shared" si="9"/>
        <v>285.07900000000006</v>
      </c>
      <c r="I45" s="78">
        <f t="shared" si="9"/>
        <v>385.768</v>
      </c>
      <c r="J45" s="148">
        <f t="shared" si="9"/>
        <v>308.95799999999997</v>
      </c>
    </row>
    <row r="46" spans="1:10" ht="15" customHeight="1">
      <c r="A46" s="29" t="s">
        <v>34</v>
      </c>
      <c r="B46" s="9"/>
      <c r="C46" s="9"/>
      <c r="D46" s="9"/>
      <c r="E46" s="93">
        <f>E45+E39</f>
        <v>1191.1599999999999</v>
      </c>
      <c r="F46" s="124">
        <f>F45+F39</f>
        <v>1241.888</v>
      </c>
      <c r="G46" s="104">
        <f>G45+G39</f>
        <v>1177.335</v>
      </c>
      <c r="H46" s="49">
        <f>H39+H45</f>
        <v>1186.901</v>
      </c>
      <c r="I46" s="49">
        <f>I39+I45</f>
        <v>1285.77</v>
      </c>
      <c r="J46" s="127">
        <f>J39+J45</f>
        <v>1231.761</v>
      </c>
    </row>
    <row r="47" spans="1:10" ht="15" customHeight="1">
      <c r="A47" s="27" t="s">
        <v>35</v>
      </c>
      <c r="B47" s="3"/>
      <c r="C47" s="3"/>
      <c r="D47" s="3" t="s">
        <v>66</v>
      </c>
      <c r="E47" s="70">
        <v>700.0459999999999</v>
      </c>
      <c r="F47" s="138">
        <v>721.767</v>
      </c>
      <c r="G47" s="105">
        <v>704.891</v>
      </c>
      <c r="H47" s="44">
        <v>720.03</v>
      </c>
      <c r="I47" s="44">
        <v>730.072</v>
      </c>
      <c r="J47" s="117">
        <v>733.95</v>
      </c>
    </row>
    <row r="48" spans="1:10" ht="15" customHeight="1">
      <c r="A48" s="27" t="s">
        <v>84</v>
      </c>
      <c r="B48" s="3"/>
      <c r="C48" s="3"/>
      <c r="D48" s="3"/>
      <c r="E48" s="70"/>
      <c r="F48" s="138"/>
      <c r="G48" s="105"/>
      <c r="H48" s="44"/>
      <c r="I48" s="44"/>
      <c r="J48" s="117"/>
    </row>
    <row r="49" spans="1:10" ht="15" customHeight="1">
      <c r="A49" s="27" t="s">
        <v>36</v>
      </c>
      <c r="B49" s="3"/>
      <c r="C49" s="3"/>
      <c r="D49" s="3"/>
      <c r="E49" s="70"/>
      <c r="F49" s="138"/>
      <c r="G49" s="105"/>
      <c r="H49" s="44"/>
      <c r="I49" s="44"/>
      <c r="J49" s="117"/>
    </row>
    <row r="50" spans="1:10" ht="15" customHeight="1">
      <c r="A50" s="27" t="s">
        <v>37</v>
      </c>
      <c r="B50" s="3"/>
      <c r="C50" s="3"/>
      <c r="D50" s="3"/>
      <c r="E50" s="70">
        <v>6.25</v>
      </c>
      <c r="F50" s="138">
        <v>12.014</v>
      </c>
      <c r="G50" s="105">
        <v>6.25</v>
      </c>
      <c r="H50" s="44">
        <v>12.014</v>
      </c>
      <c r="I50" s="44">
        <v>13.241</v>
      </c>
      <c r="J50" s="117">
        <v>30.98</v>
      </c>
    </row>
    <row r="51" spans="1:10" ht="15" customHeight="1">
      <c r="A51" s="27" t="s">
        <v>38</v>
      </c>
      <c r="B51" s="3"/>
      <c r="C51" s="3"/>
      <c r="D51" s="3"/>
      <c r="E51" s="70">
        <v>312.67400000000004</v>
      </c>
      <c r="F51" s="138">
        <v>350.769</v>
      </c>
      <c r="G51" s="105">
        <v>297.3140000000001</v>
      </c>
      <c r="H51" s="44">
        <v>341.377</v>
      </c>
      <c r="I51" s="44">
        <v>352.038</v>
      </c>
      <c r="J51" s="117">
        <v>354.966</v>
      </c>
    </row>
    <row r="52" spans="1:10" ht="15" customHeight="1">
      <c r="A52" s="27" t="s">
        <v>39</v>
      </c>
      <c r="B52" s="3"/>
      <c r="C52" s="3"/>
      <c r="D52" s="3"/>
      <c r="E52" s="70">
        <v>172.19</v>
      </c>
      <c r="F52" s="138">
        <v>157.338</v>
      </c>
      <c r="G52" s="105">
        <v>168.88</v>
      </c>
      <c r="H52" s="44">
        <v>113.47999999999999</v>
      </c>
      <c r="I52" s="44">
        <v>190.41899999999998</v>
      </c>
      <c r="J52" s="117">
        <v>111.86500000000001</v>
      </c>
    </row>
    <row r="53" spans="1:10" ht="15" customHeight="1">
      <c r="A53" s="27" t="s">
        <v>77</v>
      </c>
      <c r="B53" s="3"/>
      <c r="C53" s="3"/>
      <c r="D53" s="3"/>
      <c r="E53" s="70"/>
      <c r="F53" s="138"/>
      <c r="G53" s="105"/>
      <c r="H53" s="44"/>
      <c r="I53" s="44"/>
      <c r="J53" s="117"/>
    </row>
    <row r="54" spans="1:10" ht="15" customHeight="1">
      <c r="A54" s="28" t="s">
        <v>40</v>
      </c>
      <c r="B54" s="21"/>
      <c r="C54" s="21"/>
      <c r="D54" s="21"/>
      <c r="E54" s="69"/>
      <c r="F54" s="137"/>
      <c r="G54" s="106"/>
      <c r="H54" s="46"/>
      <c r="I54" s="46"/>
      <c r="J54" s="118"/>
    </row>
    <row r="55" spans="1:10" ht="15" customHeight="1">
      <c r="A55" s="29" t="s">
        <v>41</v>
      </c>
      <c r="B55" s="9"/>
      <c r="C55" s="9"/>
      <c r="D55" s="9"/>
      <c r="E55" s="93">
        <f aca="true" t="shared" si="10" ref="E55:J55">SUM(E47:E54)</f>
        <v>1191.16</v>
      </c>
      <c r="F55" s="124">
        <f t="shared" si="10"/>
        <v>1241.8880000000001</v>
      </c>
      <c r="G55" s="104">
        <f t="shared" si="10"/>
        <v>1177.335</v>
      </c>
      <c r="H55" s="49">
        <f t="shared" si="10"/>
        <v>1186.901</v>
      </c>
      <c r="I55" s="49">
        <f t="shared" si="10"/>
        <v>1285.77</v>
      </c>
      <c r="J55" s="127">
        <f t="shared" si="10"/>
        <v>1231.7610000000002</v>
      </c>
    </row>
    <row r="56" spans="1:10" ht="15" customHeight="1">
      <c r="A56" s="9"/>
      <c r="B56" s="9"/>
      <c r="C56" s="9"/>
      <c r="D56" s="9"/>
      <c r="E56" s="44"/>
      <c r="F56" s="44"/>
      <c r="G56" s="44"/>
      <c r="H56" s="44"/>
      <c r="I56" s="44"/>
      <c r="J56" s="44"/>
    </row>
    <row r="57" spans="1:10" ht="12.75" customHeight="1">
      <c r="A57" s="62"/>
      <c r="B57" s="52"/>
      <c r="C57" s="54"/>
      <c r="D57" s="54"/>
      <c r="E57" s="55">
        <f aca="true" t="shared" si="11" ref="E57:J57">E$3</f>
        <v>2014</v>
      </c>
      <c r="F57" s="55">
        <f t="shared" si="11"/>
        <v>2013</v>
      </c>
      <c r="G57" s="55">
        <f t="shared" si="11"/>
        <v>2013</v>
      </c>
      <c r="H57" s="55">
        <f t="shared" si="11"/>
        <v>2012</v>
      </c>
      <c r="I57" s="55">
        <f t="shared" si="11"/>
        <v>2011</v>
      </c>
      <c r="J57" s="55">
        <f t="shared" si="11"/>
        <v>2010</v>
      </c>
    </row>
    <row r="58" spans="1:10" ht="12.75" customHeight="1">
      <c r="A58" s="56"/>
      <c r="B58" s="56"/>
      <c r="C58" s="54"/>
      <c r="D58" s="54"/>
      <c r="E58" s="74"/>
      <c r="F58" s="74"/>
      <c r="G58" s="74"/>
      <c r="H58" s="74"/>
      <c r="I58" s="74"/>
      <c r="J58" s="74"/>
    </row>
    <row r="59" spans="1:10" s="43" customFormat="1" ht="15" customHeight="1">
      <c r="A59" s="62" t="s">
        <v>81</v>
      </c>
      <c r="B59" s="60"/>
      <c r="C59" s="57"/>
      <c r="D59" s="57"/>
      <c r="E59" s="75"/>
      <c r="F59" s="75"/>
      <c r="G59" s="75"/>
      <c r="H59" s="75"/>
      <c r="I59" s="75"/>
      <c r="J59" s="75"/>
    </row>
    <row r="60" spans="5:10" ht="1.5" customHeight="1">
      <c r="E60" s="76"/>
      <c r="F60" s="76"/>
      <c r="G60" s="76"/>
      <c r="H60" s="76"/>
      <c r="I60" s="76"/>
      <c r="J60" s="76"/>
    </row>
    <row r="61" spans="1:10" ht="24.75" customHeight="1">
      <c r="A61" s="200" t="s">
        <v>42</v>
      </c>
      <c r="B61" s="200"/>
      <c r="C61" s="8"/>
      <c r="D61" s="8"/>
      <c r="E61" s="68">
        <v>3.233999999999999</v>
      </c>
      <c r="F61" s="136">
        <v>12.859</v>
      </c>
      <c r="G61" s="132">
        <v>-4.3559999999999945</v>
      </c>
      <c r="H61" s="47">
        <v>-11.311</v>
      </c>
      <c r="I61" s="47">
        <v>43.679</v>
      </c>
      <c r="J61" s="142"/>
    </row>
    <row r="62" spans="1:10" ht="15" customHeight="1">
      <c r="A62" s="202" t="s">
        <v>43</v>
      </c>
      <c r="B62" s="202"/>
      <c r="C62" s="22"/>
      <c r="D62" s="22"/>
      <c r="E62" s="69">
        <v>-13.489999999999998</v>
      </c>
      <c r="F62" s="137">
        <v>-18.764</v>
      </c>
      <c r="G62" s="133">
        <v>24.038</v>
      </c>
      <c r="H62" s="46">
        <v>-12.830999999999989</v>
      </c>
      <c r="I62" s="46">
        <v>-13.119</v>
      </c>
      <c r="J62" s="118"/>
    </row>
    <row r="63" spans="1:12" ht="16.5" customHeight="1">
      <c r="A63" s="203" t="s">
        <v>44</v>
      </c>
      <c r="B63" s="203"/>
      <c r="C63" s="24"/>
      <c r="D63" s="24"/>
      <c r="E63" s="73">
        <f>SUM(E61:E62)</f>
        <v>-10.256</v>
      </c>
      <c r="F63" s="127">
        <f>SUM(F61:F62)</f>
        <v>-5.904999999999999</v>
      </c>
      <c r="G63" s="73">
        <f>SUM(G61:G62)</f>
        <v>19.682000000000006</v>
      </c>
      <c r="H63" s="49">
        <f>SUM(H61:H62)</f>
        <v>-24.14199999999999</v>
      </c>
      <c r="I63" s="49">
        <f>SUM(I61:I62)</f>
        <v>30.560000000000002</v>
      </c>
      <c r="J63" s="139" t="s">
        <v>79</v>
      </c>
      <c r="L63" s="131"/>
    </row>
    <row r="64" spans="1:10" ht="15" customHeight="1">
      <c r="A64" s="200" t="s">
        <v>45</v>
      </c>
      <c r="B64" s="200"/>
      <c r="C64" s="3"/>
      <c r="D64" s="3"/>
      <c r="E64" s="70">
        <v>-8.399</v>
      </c>
      <c r="F64" s="138">
        <v>-3.207</v>
      </c>
      <c r="G64" s="134">
        <v>-17.508</v>
      </c>
      <c r="H64" s="44">
        <v>-43.026</v>
      </c>
      <c r="I64" s="44">
        <v>-41.901</v>
      </c>
      <c r="J64" s="117"/>
    </row>
    <row r="65" spans="1:10" ht="15" customHeight="1">
      <c r="A65" s="202" t="s">
        <v>78</v>
      </c>
      <c r="B65" s="202"/>
      <c r="C65" s="21"/>
      <c r="D65" s="21"/>
      <c r="E65" s="69">
        <v>3.249</v>
      </c>
      <c r="F65" s="137"/>
      <c r="G65" s="133">
        <v>2.396</v>
      </c>
      <c r="H65" s="46"/>
      <c r="I65" s="46">
        <v>2.132</v>
      </c>
      <c r="J65" s="118"/>
    </row>
    <row r="66" spans="1:12" ht="16.5" customHeight="1">
      <c r="A66" s="126" t="s">
        <v>46</v>
      </c>
      <c r="B66" s="126"/>
      <c r="C66" s="25"/>
      <c r="D66" s="25"/>
      <c r="E66" s="73">
        <f>SUM(E63:E65)</f>
        <v>-15.406</v>
      </c>
      <c r="F66" s="127">
        <f>SUM(F63:F65)</f>
        <v>-9.111999999999998</v>
      </c>
      <c r="G66" s="73">
        <f>SUM(G63:G65)</f>
        <v>4.5700000000000065</v>
      </c>
      <c r="H66" s="49">
        <f>SUM(H63:H65)</f>
        <v>-67.16799999999999</v>
      </c>
      <c r="I66" s="49">
        <f>SUM(I63:I65)</f>
        <v>-9.209000000000001</v>
      </c>
      <c r="J66" s="139" t="s">
        <v>79</v>
      </c>
      <c r="L66" s="131"/>
    </row>
    <row r="67" spans="1:10" ht="15" customHeight="1">
      <c r="A67" s="202" t="s">
        <v>47</v>
      </c>
      <c r="B67" s="202"/>
      <c r="C67" s="26"/>
      <c r="D67" s="26"/>
      <c r="E67" s="69"/>
      <c r="F67" s="137"/>
      <c r="G67" s="133"/>
      <c r="H67" s="46"/>
      <c r="I67" s="46"/>
      <c r="J67" s="118"/>
    </row>
    <row r="68" spans="1:12" ht="16.5" customHeight="1">
      <c r="A68" s="203" t="s">
        <v>48</v>
      </c>
      <c r="B68" s="203"/>
      <c r="C68" s="9"/>
      <c r="D68" s="9"/>
      <c r="E68" s="73">
        <f>SUM(E66:E67)</f>
        <v>-15.406</v>
      </c>
      <c r="F68" s="127">
        <f>SUM(F66:F67)</f>
        <v>-9.111999999999998</v>
      </c>
      <c r="G68" s="73">
        <f>SUM(G66:G67)</f>
        <v>4.5700000000000065</v>
      </c>
      <c r="H68" s="49">
        <f>SUM(H66:H67)</f>
        <v>-67.16799999999999</v>
      </c>
      <c r="I68" s="49">
        <f>SUM(I66:I67)</f>
        <v>-9.209000000000001</v>
      </c>
      <c r="J68" s="139" t="s">
        <v>79</v>
      </c>
      <c r="L68" s="131"/>
    </row>
    <row r="69" spans="1:10" ht="15" customHeight="1">
      <c r="A69" s="200" t="s">
        <v>49</v>
      </c>
      <c r="B69" s="200"/>
      <c r="C69" s="3"/>
      <c r="D69" s="3"/>
      <c r="E69" s="70">
        <v>16.037</v>
      </c>
      <c r="F69" s="138">
        <v>9.628</v>
      </c>
      <c r="G69" s="134">
        <v>-40.257999999999996</v>
      </c>
      <c r="H69" s="44">
        <v>-11.041</v>
      </c>
      <c r="I69" s="44">
        <v>-2.1900000000000013</v>
      </c>
      <c r="J69" s="117"/>
    </row>
    <row r="70" spans="1:10" ht="15" customHeight="1">
      <c r="A70" s="200" t="s">
        <v>50</v>
      </c>
      <c r="B70" s="200"/>
      <c r="C70" s="3"/>
      <c r="D70" s="3"/>
      <c r="E70" s="70"/>
      <c r="F70" s="138"/>
      <c r="G70" s="134"/>
      <c r="H70" s="44">
        <v>35</v>
      </c>
      <c r="I70" s="44"/>
      <c r="J70" s="117"/>
    </row>
    <row r="71" spans="1:10" ht="15" customHeight="1">
      <c r="A71" s="200" t="s">
        <v>51</v>
      </c>
      <c r="B71" s="200"/>
      <c r="C71" s="3"/>
      <c r="D71" s="3"/>
      <c r="E71" s="70"/>
      <c r="F71" s="138"/>
      <c r="G71" s="134"/>
      <c r="H71" s="44"/>
      <c r="I71" s="44"/>
      <c r="J71" s="117"/>
    </row>
    <row r="72" spans="1:10" ht="15" customHeight="1">
      <c r="A72" s="202" t="s">
        <v>52</v>
      </c>
      <c r="B72" s="202"/>
      <c r="C72" s="21"/>
      <c r="D72" s="21"/>
      <c r="E72" s="69"/>
      <c r="F72" s="137"/>
      <c r="G72" s="133">
        <v>35.635</v>
      </c>
      <c r="H72" s="46"/>
      <c r="I72" s="46"/>
      <c r="J72" s="118"/>
    </row>
    <row r="73" spans="1:12" ht="16.5" customHeight="1">
      <c r="A73" s="32" t="s">
        <v>53</v>
      </c>
      <c r="B73" s="32"/>
      <c r="C73" s="19"/>
      <c r="D73" s="19"/>
      <c r="E73" s="77">
        <f>SUM(E69:E72)</f>
        <v>16.037</v>
      </c>
      <c r="F73" s="114">
        <f>SUM(F69:F72)</f>
        <v>9.628</v>
      </c>
      <c r="G73" s="77">
        <f>SUM(G69:G72)</f>
        <v>-4.6229999999999976</v>
      </c>
      <c r="H73" s="78">
        <f>SUM(H69:H72)</f>
        <v>23.959</v>
      </c>
      <c r="I73" s="78">
        <f>SUM(I69:I72)</f>
        <v>-2.1900000000000013</v>
      </c>
      <c r="J73" s="149" t="s">
        <v>79</v>
      </c>
      <c r="L73" s="131"/>
    </row>
    <row r="74" spans="1:12" ht="16.5" customHeight="1">
      <c r="A74" s="203" t="s">
        <v>54</v>
      </c>
      <c r="B74" s="203"/>
      <c r="C74" s="9"/>
      <c r="D74" s="9"/>
      <c r="E74" s="73">
        <f>SUM(E73+E68)</f>
        <v>0.6309999999999985</v>
      </c>
      <c r="F74" s="127">
        <f>SUM(F73+F68)</f>
        <v>0.5160000000000018</v>
      </c>
      <c r="G74" s="73">
        <f>SUM(G73+G68)</f>
        <v>-0.052999999999991054</v>
      </c>
      <c r="H74" s="49">
        <f>SUM(H73+H68)</f>
        <v>-43.20899999999999</v>
      </c>
      <c r="I74" s="49">
        <f>SUM(I73+I68)</f>
        <v>-11.399000000000003</v>
      </c>
      <c r="J74" s="139" t="s">
        <v>79</v>
      </c>
      <c r="L74" s="131"/>
    </row>
    <row r="75" spans="1:10" ht="15" customHeight="1">
      <c r="A75" s="9"/>
      <c r="B75" s="9"/>
      <c r="C75" s="9"/>
      <c r="D75" s="9"/>
      <c r="E75" s="45"/>
      <c r="F75" s="45"/>
      <c r="G75" s="45"/>
      <c r="H75" s="45"/>
      <c r="I75" s="45"/>
      <c r="J75" s="45"/>
    </row>
    <row r="76" spans="1:10" ht="12.75" customHeight="1">
      <c r="A76" s="62"/>
      <c r="B76" s="52"/>
      <c r="C76" s="54"/>
      <c r="D76" s="54"/>
      <c r="E76" s="55">
        <f aca="true" t="shared" si="12" ref="E76:J76">E$3</f>
        <v>2014</v>
      </c>
      <c r="F76" s="55">
        <f t="shared" si="12"/>
        <v>2013</v>
      </c>
      <c r="G76" s="55">
        <f t="shared" si="12"/>
        <v>2013</v>
      </c>
      <c r="H76" s="55">
        <f t="shared" si="12"/>
        <v>2012</v>
      </c>
      <c r="I76" s="55">
        <f t="shared" si="12"/>
        <v>2011</v>
      </c>
      <c r="J76" s="55">
        <f t="shared" si="12"/>
        <v>2010</v>
      </c>
    </row>
    <row r="77" spans="1:10" ht="12.75" customHeight="1">
      <c r="A77" s="56"/>
      <c r="B77" s="56"/>
      <c r="C77" s="54"/>
      <c r="D77" s="54"/>
      <c r="E77" s="55"/>
      <c r="F77" s="55"/>
      <c r="G77" s="55"/>
      <c r="H77" s="55"/>
      <c r="I77" s="55"/>
      <c r="J77" s="55"/>
    </row>
    <row r="78" spans="1:10" s="43" customFormat="1" ht="15" customHeight="1">
      <c r="A78" s="62" t="s">
        <v>55</v>
      </c>
      <c r="B78" s="60"/>
      <c r="C78" s="53"/>
      <c r="D78" s="57"/>
      <c r="E78" s="58"/>
      <c r="F78" s="58"/>
      <c r="G78" s="58"/>
      <c r="H78" s="58"/>
      <c r="I78" s="58"/>
      <c r="J78" s="58"/>
    </row>
    <row r="79" ht="1.5" customHeight="1"/>
    <row r="80" spans="1:10" ht="15" customHeight="1">
      <c r="A80" s="200" t="s">
        <v>56</v>
      </c>
      <c r="B80" s="200"/>
      <c r="C80" s="6"/>
      <c r="D80" s="6"/>
      <c r="E80" s="108">
        <f>IF(E14=0,"-",IF(E7=0,"-",E14/E7))*100</f>
        <v>-0.6566079136491166</v>
      </c>
      <c r="F80" s="99">
        <f>IF(F7=0,"",IF(F14=0,"",(F14/F7))*100)</f>
        <v>2.557178805154716</v>
      </c>
      <c r="G80" s="108">
        <f>IF(G14=0,"-",IF(G7=0,"-",G14/G7))*100</f>
        <v>-3.7840443755050273</v>
      </c>
      <c r="H80" s="50">
        <f>IF(H14=0,"-",IF(H7=0,"-",H14/H7))*100</f>
        <v>-4.210215588503853</v>
      </c>
      <c r="I80" s="50">
        <f>IF(I14=0,"-",IF(I7=0,"-",I14/I7))*100</f>
        <v>2.6282087413829416</v>
      </c>
      <c r="J80" s="146">
        <f>IF(J14=0,"-",IF(J7=0,"-",J14/J7))*100</f>
        <v>5.592194902108746</v>
      </c>
    </row>
    <row r="81" spans="1:11" ht="15" customHeight="1">
      <c r="A81" s="200" t="s">
        <v>57</v>
      </c>
      <c r="B81" s="200"/>
      <c r="C81" s="6"/>
      <c r="D81" s="6"/>
      <c r="E81" s="108">
        <f aca="true" t="shared" si="13" ref="E81:J81">IF(E20=0,"-",IF(E7=0,"-",E20/E7)*100)</f>
        <v>-2.680179306599863</v>
      </c>
      <c r="F81" s="99">
        <f t="shared" si="13"/>
        <v>0.1973616337954775</v>
      </c>
      <c r="G81" s="108">
        <f t="shared" si="13"/>
        <v>-7.456055872836412</v>
      </c>
      <c r="H81" s="50">
        <f t="shared" si="13"/>
        <v>-6.804811612017792</v>
      </c>
      <c r="I81" s="50">
        <f t="shared" si="13"/>
        <v>-0.6091414474417317</v>
      </c>
      <c r="J81" s="146">
        <f t="shared" si="13"/>
        <v>2.657422546430214</v>
      </c>
      <c r="K81" s="41"/>
    </row>
    <row r="82" spans="1:11" ht="15" customHeight="1">
      <c r="A82" s="200" t="s">
        <v>58</v>
      </c>
      <c r="B82" s="200"/>
      <c r="C82" s="7"/>
      <c r="D82" s="7"/>
      <c r="E82" s="109" t="s">
        <v>8</v>
      </c>
      <c r="F82" s="51" t="s">
        <v>8</v>
      </c>
      <c r="G82" s="109">
        <f>IF((G47=0),"-",(G24/((G47+H47)/2)*100))</f>
        <v>-6.899049140268125</v>
      </c>
      <c r="H82" s="51">
        <f>IF((H47=0),"-",(H24/((H47+J47)/2)*100))</f>
        <v>-6.083302383801699</v>
      </c>
      <c r="I82" s="51">
        <f>IF((I47=0),"-",(I24/((I47+J47)/2)*100))</f>
        <v>-0.3838740128222198</v>
      </c>
      <c r="J82" s="150" t="s">
        <v>79</v>
      </c>
      <c r="K82" s="41"/>
    </row>
    <row r="83" spans="1:11" ht="15" customHeight="1">
      <c r="A83" s="200" t="s">
        <v>59</v>
      </c>
      <c r="B83" s="200"/>
      <c r="C83" s="7"/>
      <c r="D83" s="7"/>
      <c r="E83" s="109" t="s">
        <v>8</v>
      </c>
      <c r="F83" s="51" t="s">
        <v>8</v>
      </c>
      <c r="G83" s="109">
        <f>IF((G47=0),"-",((G17+G18)/((G47+G48+G49+G51+H47+H48+H49+H51)/2)*100))</f>
        <v>-2.690331321973314</v>
      </c>
      <c r="H83" s="51">
        <f>IF((H47=0),"-",((H17+H18)/((H47+H48+H49+H51+J47+J48+J49+J51)/2)*100))</f>
        <v>-2.98169158772891</v>
      </c>
      <c r="I83" s="51">
        <f>IF((I47=0),"-",((I17+I18)/((I47+I48+I49+I51+J47+J48+J49+J51)/2)*100))</f>
        <v>2.42945040731893</v>
      </c>
      <c r="J83" s="150" t="s">
        <v>79</v>
      </c>
      <c r="K83" s="41"/>
    </row>
    <row r="84" spans="1:11" ht="15" customHeight="1">
      <c r="A84" s="200" t="s">
        <v>60</v>
      </c>
      <c r="B84" s="200"/>
      <c r="C84" s="6"/>
      <c r="D84" s="6"/>
      <c r="E84" s="110">
        <f aca="true" t="shared" si="14" ref="E84:J84">IF(E47=0,"-",((E47+E48)/E55*100))</f>
        <v>58.77010645085462</v>
      </c>
      <c r="F84" s="151">
        <f t="shared" si="14"/>
        <v>58.1185259862403</v>
      </c>
      <c r="G84" s="110">
        <f t="shared" si="14"/>
        <v>59.871744235922655</v>
      </c>
      <c r="H84" s="92">
        <f t="shared" si="14"/>
        <v>60.664705817924144</v>
      </c>
      <c r="I84" s="92">
        <f t="shared" si="14"/>
        <v>56.78091727136268</v>
      </c>
      <c r="J84" s="151">
        <f t="shared" si="14"/>
        <v>59.58542282147267</v>
      </c>
      <c r="K84" s="41"/>
    </row>
    <row r="85" spans="1:11" ht="15" customHeight="1">
      <c r="A85" s="200" t="s">
        <v>61</v>
      </c>
      <c r="B85" s="200"/>
      <c r="C85" s="6"/>
      <c r="D85" s="6"/>
      <c r="E85" s="111">
        <f aca="true" t="shared" si="15" ref="E85:J85">IF((E51+E49-E43-E41-E37)=0,"-",(E51+E49-E43-E41-E37))</f>
        <v>312.67400000000004</v>
      </c>
      <c r="F85" s="152">
        <f t="shared" si="15"/>
        <v>350.769</v>
      </c>
      <c r="G85" s="111">
        <f t="shared" si="15"/>
        <v>297.3140000000001</v>
      </c>
      <c r="H85" s="1">
        <f t="shared" si="15"/>
        <v>341.377</v>
      </c>
      <c r="I85" s="1">
        <f t="shared" si="15"/>
        <v>308.603</v>
      </c>
      <c r="J85" s="152">
        <f t="shared" si="15"/>
        <v>300.132</v>
      </c>
      <c r="K85" s="41"/>
    </row>
    <row r="86" spans="1:10" ht="15" customHeight="1">
      <c r="A86" s="200" t="s">
        <v>62</v>
      </c>
      <c r="B86" s="200"/>
      <c r="C86" s="3"/>
      <c r="D86" s="3"/>
      <c r="E86" s="112">
        <f aca="true" t="shared" si="16" ref="E86:J86">IF((E47=0),"-",((E51+E49)/(E47+E48)))</f>
        <v>0.44664779171654445</v>
      </c>
      <c r="F86" s="153">
        <f t="shared" si="16"/>
        <v>0.4859864748596153</v>
      </c>
      <c r="G86" s="112">
        <f t="shared" si="16"/>
        <v>0.42178719830441885</v>
      </c>
      <c r="H86" s="2">
        <f t="shared" si="16"/>
        <v>0.4741149674319126</v>
      </c>
      <c r="I86" s="2">
        <f t="shared" si="16"/>
        <v>0.4821962765316298</v>
      </c>
      <c r="J86" s="153">
        <f t="shared" si="16"/>
        <v>0.4836378499897813</v>
      </c>
    </row>
    <row r="87" spans="1:10" ht="15" customHeight="1">
      <c r="A87" s="202" t="s">
        <v>63</v>
      </c>
      <c r="B87" s="202"/>
      <c r="C87" s="21"/>
      <c r="D87" s="21"/>
      <c r="E87" s="113" t="s">
        <v>8</v>
      </c>
      <c r="F87" s="154" t="s">
        <v>8</v>
      </c>
      <c r="G87" s="113">
        <v>419</v>
      </c>
      <c r="H87" s="17">
        <v>456</v>
      </c>
      <c r="I87" s="17">
        <v>457</v>
      </c>
      <c r="J87" s="154">
        <v>420</v>
      </c>
    </row>
    <row r="88" spans="1:10" ht="15" customHeight="1">
      <c r="A88" s="4" t="s">
        <v>118</v>
      </c>
      <c r="B88" s="120"/>
      <c r="C88" s="120"/>
      <c r="D88" s="120"/>
      <c r="E88" s="120"/>
      <c r="F88" s="120"/>
      <c r="G88" s="120"/>
      <c r="H88" s="120"/>
      <c r="I88" s="120"/>
      <c r="J88" s="120"/>
    </row>
    <row r="89" spans="1:10" ht="15" customHeight="1">
      <c r="A89" s="4" t="s">
        <v>97</v>
      </c>
      <c r="B89" s="121"/>
      <c r="C89" s="121"/>
      <c r="D89" s="121"/>
      <c r="E89" s="121"/>
      <c r="F89" s="121"/>
      <c r="G89" s="121"/>
      <c r="H89" s="121"/>
      <c r="I89" s="121"/>
      <c r="J89" s="121"/>
    </row>
    <row r="90" spans="1:10" ht="15" customHeight="1">
      <c r="A90" s="4" t="s">
        <v>119</v>
      </c>
      <c r="B90" s="121"/>
      <c r="C90" s="121"/>
      <c r="D90" s="121"/>
      <c r="E90" s="121"/>
      <c r="F90" s="121"/>
      <c r="G90" s="121"/>
      <c r="H90" s="121"/>
      <c r="I90" s="121"/>
      <c r="J90" s="121"/>
    </row>
    <row r="91" spans="1:10" ht="10.5">
      <c r="A91" s="42"/>
      <c r="B91" s="42"/>
      <c r="C91" s="42"/>
      <c r="D91" s="42"/>
      <c r="E91" s="42"/>
      <c r="F91" s="42"/>
      <c r="G91" s="42"/>
      <c r="H91" s="42"/>
      <c r="I91" s="42"/>
      <c r="J91" s="42"/>
    </row>
    <row r="92" spans="1:10" ht="10.5">
      <c r="A92" s="42"/>
      <c r="B92" s="42"/>
      <c r="C92" s="42"/>
      <c r="D92" s="42"/>
      <c r="E92" s="42"/>
      <c r="F92" s="42"/>
      <c r="G92" s="42"/>
      <c r="H92" s="42"/>
      <c r="I92" s="42"/>
      <c r="J92" s="42"/>
    </row>
    <row r="93" spans="1:10" ht="10.5">
      <c r="A93" s="42"/>
      <c r="B93" s="42"/>
      <c r="C93" s="42"/>
      <c r="D93" s="42"/>
      <c r="E93" s="42"/>
      <c r="F93" s="42"/>
      <c r="G93" s="42"/>
      <c r="H93" s="42"/>
      <c r="I93" s="42"/>
      <c r="J93" s="42"/>
    </row>
    <row r="94" spans="1:10" ht="10.5">
      <c r="A94" s="42"/>
      <c r="B94" s="42"/>
      <c r="C94" s="42"/>
      <c r="D94" s="42"/>
      <c r="E94" s="42"/>
      <c r="F94" s="42"/>
      <c r="G94" s="42"/>
      <c r="H94" s="42"/>
      <c r="I94" s="42"/>
      <c r="J94" s="42"/>
    </row>
    <row r="95" spans="1:10" ht="10.5">
      <c r="A95" s="42"/>
      <c r="B95" s="42"/>
      <c r="C95" s="42"/>
      <c r="D95" s="42"/>
      <c r="E95" s="42"/>
      <c r="F95" s="42"/>
      <c r="G95" s="42"/>
      <c r="H95" s="42"/>
      <c r="I95" s="42"/>
      <c r="J95" s="42"/>
    </row>
    <row r="96" spans="1:10" ht="10.5">
      <c r="A96" s="42"/>
      <c r="B96" s="42"/>
      <c r="C96" s="42"/>
      <c r="D96" s="42"/>
      <c r="E96" s="42"/>
      <c r="F96" s="42"/>
      <c r="G96" s="42"/>
      <c r="H96" s="42"/>
      <c r="I96" s="42"/>
      <c r="J96" s="42"/>
    </row>
    <row r="97" spans="1:10" ht="10.5">
      <c r="A97" s="42"/>
      <c r="B97" s="42"/>
      <c r="C97" s="42"/>
      <c r="D97" s="42"/>
      <c r="E97" s="42"/>
      <c r="F97" s="42"/>
      <c r="G97" s="42"/>
      <c r="H97" s="42"/>
      <c r="I97" s="42"/>
      <c r="J97" s="42"/>
    </row>
    <row r="98" spans="1:10" ht="10.5">
      <c r="A98" s="42"/>
      <c r="B98" s="42"/>
      <c r="C98" s="42"/>
      <c r="D98" s="42"/>
      <c r="E98" s="42"/>
      <c r="F98" s="42"/>
      <c r="G98" s="42"/>
      <c r="H98" s="42"/>
      <c r="I98" s="42"/>
      <c r="J98" s="42"/>
    </row>
    <row r="99" spans="1:10" ht="10.5">
      <c r="A99" s="42"/>
      <c r="B99" s="42"/>
      <c r="C99" s="42"/>
      <c r="D99" s="42"/>
      <c r="E99" s="42"/>
      <c r="F99" s="42"/>
      <c r="G99" s="42"/>
      <c r="H99" s="42"/>
      <c r="I99" s="42"/>
      <c r="J99" s="42"/>
    </row>
    <row r="100" spans="1:10" ht="10.5">
      <c r="A100" s="42"/>
      <c r="B100" s="42"/>
      <c r="C100" s="42"/>
      <c r="D100" s="42"/>
      <c r="E100" s="42"/>
      <c r="F100" s="42"/>
      <c r="G100" s="42"/>
      <c r="H100" s="42"/>
      <c r="I100" s="42"/>
      <c r="J100" s="42"/>
    </row>
    <row r="101" spans="1:10" ht="10.5">
      <c r="A101" s="42"/>
      <c r="B101" s="42"/>
      <c r="C101" s="42"/>
      <c r="D101" s="42"/>
      <c r="E101" s="42"/>
      <c r="F101" s="42"/>
      <c r="G101" s="42"/>
      <c r="H101" s="42"/>
      <c r="I101" s="42"/>
      <c r="J101" s="42"/>
    </row>
    <row r="102" spans="1:10" ht="10.5">
      <c r="A102" s="42"/>
      <c r="B102" s="42"/>
      <c r="C102" s="42"/>
      <c r="D102" s="42"/>
      <c r="E102" s="42"/>
      <c r="F102" s="42"/>
      <c r="G102" s="42"/>
      <c r="H102" s="42"/>
      <c r="I102" s="42"/>
      <c r="J102" s="42"/>
    </row>
  </sheetData>
  <sheetProtection/>
  <mergeCells count="21">
    <mergeCell ref="A85:B85"/>
    <mergeCell ref="A86:B86"/>
    <mergeCell ref="A87:B87"/>
    <mergeCell ref="A70:B70"/>
    <mergeCell ref="A71:B71"/>
    <mergeCell ref="A72:B72"/>
    <mergeCell ref="A74:B74"/>
    <mergeCell ref="A80:B80"/>
    <mergeCell ref="A81:B81"/>
    <mergeCell ref="A82:B82"/>
    <mergeCell ref="A83:B83"/>
    <mergeCell ref="A84:B84"/>
    <mergeCell ref="A69:B69"/>
    <mergeCell ref="A1:J1"/>
    <mergeCell ref="A61:B61"/>
    <mergeCell ref="A62:B62"/>
    <mergeCell ref="A63:B63"/>
    <mergeCell ref="A64:B64"/>
    <mergeCell ref="A65:B65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9" width="9.7109375" style="39" customWidth="1"/>
    <col min="10" max="11" width="9.7109375" style="0" customWidth="1"/>
  </cols>
  <sheetData>
    <row r="1" spans="1:11" ht="18" customHeight="1">
      <c r="A1" s="201" t="s">
        <v>109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5" customHeight="1">
      <c r="A2" s="29" t="s">
        <v>68</v>
      </c>
      <c r="B2" s="12"/>
      <c r="C2" s="12"/>
      <c r="D2" s="12"/>
      <c r="E2" s="41"/>
      <c r="F2" s="41"/>
      <c r="G2" s="41"/>
      <c r="H2" s="41"/>
      <c r="I2" s="41"/>
      <c r="J2" s="13"/>
      <c r="K2" s="13"/>
    </row>
    <row r="3" spans="1:11" ht="12.75" customHeight="1">
      <c r="A3" s="52"/>
      <c r="B3" s="52"/>
      <c r="C3" s="57"/>
      <c r="D3" s="54"/>
      <c r="E3" s="55">
        <v>2014</v>
      </c>
      <c r="F3" s="55">
        <v>2013</v>
      </c>
      <c r="G3" s="55">
        <v>2013</v>
      </c>
      <c r="H3" s="55">
        <v>2012</v>
      </c>
      <c r="I3" s="55">
        <v>2012</v>
      </c>
      <c r="J3" s="55">
        <v>2011</v>
      </c>
      <c r="K3" s="55">
        <v>2010</v>
      </c>
    </row>
    <row r="4" spans="1:11" ht="12.75" customHeight="1">
      <c r="A4" s="56"/>
      <c r="B4" s="56"/>
      <c r="C4" s="57"/>
      <c r="D4" s="54"/>
      <c r="E4" s="55" t="s">
        <v>112</v>
      </c>
      <c r="F4" s="55" t="s">
        <v>112</v>
      </c>
      <c r="G4" s="55"/>
      <c r="H4" s="55"/>
      <c r="I4" s="55"/>
      <c r="J4" s="55"/>
      <c r="K4" s="55"/>
    </row>
    <row r="5" spans="1:11" s="15" customFormat="1" ht="12.75" customHeight="1">
      <c r="A5" s="53" t="s">
        <v>9</v>
      </c>
      <c r="B5" s="59"/>
      <c r="C5" s="57"/>
      <c r="D5" s="57" t="s">
        <v>64</v>
      </c>
      <c r="E5" s="58" t="s">
        <v>65</v>
      </c>
      <c r="F5" s="58" t="s">
        <v>86</v>
      </c>
      <c r="G5" s="58" t="s">
        <v>86</v>
      </c>
      <c r="H5" s="58" t="s">
        <v>7</v>
      </c>
      <c r="I5" s="58"/>
      <c r="J5" s="58"/>
      <c r="K5" s="58"/>
    </row>
    <row r="6" ht="1.5" customHeight="1"/>
    <row r="7" spans="1:11" ht="15" customHeight="1">
      <c r="A7" s="27" t="s">
        <v>10</v>
      </c>
      <c r="B7" s="6"/>
      <c r="C7" s="6"/>
      <c r="D7" s="6"/>
      <c r="E7" s="71">
        <v>1153.99</v>
      </c>
      <c r="F7" s="100">
        <v>831.328</v>
      </c>
      <c r="G7" s="71">
        <v>3797.154</v>
      </c>
      <c r="H7" s="49">
        <v>2886.044</v>
      </c>
      <c r="I7" s="49">
        <v>2886.044</v>
      </c>
      <c r="J7" s="49">
        <v>3089.538</v>
      </c>
      <c r="K7" s="100">
        <v>2057.742</v>
      </c>
    </row>
    <row r="8" spans="1:11" ht="15" customHeight="1">
      <c r="A8" s="27" t="s">
        <v>11</v>
      </c>
      <c r="B8" s="3"/>
      <c r="C8" s="3"/>
      <c r="D8" s="3"/>
      <c r="E8" s="70">
        <v>-1096.7839999999999</v>
      </c>
      <c r="F8" s="138">
        <v>-779.642</v>
      </c>
      <c r="G8" s="70">
        <v>-3623.425</v>
      </c>
      <c r="H8" s="44">
        <v>-2731.259</v>
      </c>
      <c r="I8" s="44">
        <v>-2731.259</v>
      </c>
      <c r="J8" s="44">
        <v>-2953.2239999999993</v>
      </c>
      <c r="K8" s="138">
        <v>-1934.962</v>
      </c>
    </row>
    <row r="9" spans="1:11" ht="15" customHeight="1">
      <c r="A9" s="27" t="s">
        <v>12</v>
      </c>
      <c r="B9" s="3"/>
      <c r="C9" s="3"/>
      <c r="D9" s="3"/>
      <c r="E9" s="70">
        <v>-15.910999999999998</v>
      </c>
      <c r="F9" s="138">
        <v>-15.424000000000001</v>
      </c>
      <c r="G9" s="70">
        <v>-61.86</v>
      </c>
      <c r="H9" s="44">
        <v>-53.205</v>
      </c>
      <c r="I9" s="44">
        <v>-53.205</v>
      </c>
      <c r="J9" s="44">
        <v>-49.23</v>
      </c>
      <c r="K9" s="138">
        <v>-49.124</v>
      </c>
    </row>
    <row r="10" spans="1:11" ht="15" customHeight="1">
      <c r="A10" s="27" t="s">
        <v>13</v>
      </c>
      <c r="B10" s="3"/>
      <c r="C10" s="3"/>
      <c r="D10" s="3"/>
      <c r="E10" s="70">
        <v>-0.007</v>
      </c>
      <c r="F10" s="138"/>
      <c r="G10" s="70">
        <v>0.153</v>
      </c>
      <c r="H10" s="44">
        <v>-0.183</v>
      </c>
      <c r="I10" s="44">
        <v>-0.183</v>
      </c>
      <c r="J10" s="44">
        <v>0.055</v>
      </c>
      <c r="K10" s="138">
        <v>-0.153</v>
      </c>
    </row>
    <row r="11" spans="1:11" ht="15" customHeight="1">
      <c r="A11" s="28" t="s">
        <v>14</v>
      </c>
      <c r="B11" s="21"/>
      <c r="C11" s="21"/>
      <c r="D11" s="21"/>
      <c r="E11" s="69">
        <v>9.998</v>
      </c>
      <c r="F11" s="137"/>
      <c r="G11" s="69"/>
      <c r="H11" s="46"/>
      <c r="I11" s="46"/>
      <c r="J11" s="46"/>
      <c r="K11" s="137"/>
    </row>
    <row r="12" spans="1:11" ht="15" customHeight="1">
      <c r="A12" s="10" t="s">
        <v>0</v>
      </c>
      <c r="B12" s="10"/>
      <c r="C12" s="10"/>
      <c r="D12" s="10"/>
      <c r="E12" s="71">
        <f aca="true" t="shared" si="0" ref="E12:K12">SUM(E7:E11)</f>
        <v>51.28600000000013</v>
      </c>
      <c r="F12" s="100">
        <f t="shared" si="0"/>
        <v>36.26199999999992</v>
      </c>
      <c r="G12" s="71">
        <f t="shared" si="0"/>
        <v>112.02199999999982</v>
      </c>
      <c r="H12" s="49">
        <f t="shared" si="0"/>
        <v>101.39699999999985</v>
      </c>
      <c r="I12" s="49">
        <f t="shared" si="0"/>
        <v>101.39699999999985</v>
      </c>
      <c r="J12" s="49">
        <f t="shared" si="0"/>
        <v>87.13900000000078</v>
      </c>
      <c r="K12" s="100">
        <f t="shared" si="0"/>
        <v>73.5030000000002</v>
      </c>
    </row>
    <row r="13" spans="1:11" ht="15" customHeight="1">
      <c r="A13" s="28" t="s">
        <v>76</v>
      </c>
      <c r="B13" s="21"/>
      <c r="C13" s="21"/>
      <c r="D13" s="21"/>
      <c r="E13" s="69">
        <v>-1.052</v>
      </c>
      <c r="F13" s="137">
        <v>-0.695</v>
      </c>
      <c r="G13" s="69">
        <v>-4.146</v>
      </c>
      <c r="H13" s="46">
        <v>-4.074</v>
      </c>
      <c r="I13" s="46">
        <v>-4.074</v>
      </c>
      <c r="J13" s="46">
        <v>-9.17</v>
      </c>
      <c r="K13" s="137">
        <v>-7.335999999999999</v>
      </c>
    </row>
    <row r="14" spans="1:11" ht="15" customHeight="1">
      <c r="A14" s="10" t="s">
        <v>1</v>
      </c>
      <c r="B14" s="10"/>
      <c r="C14" s="10"/>
      <c r="D14" s="10"/>
      <c r="E14" s="71">
        <f aca="true" t="shared" si="1" ref="E14:K14">SUM(E12:E13)</f>
        <v>50.23400000000013</v>
      </c>
      <c r="F14" s="100">
        <f t="shared" si="1"/>
        <v>35.56699999999992</v>
      </c>
      <c r="G14" s="71">
        <f t="shared" si="1"/>
        <v>107.87599999999982</v>
      </c>
      <c r="H14" s="49">
        <f t="shared" si="1"/>
        <v>97.32299999999985</v>
      </c>
      <c r="I14" s="49">
        <f t="shared" si="1"/>
        <v>97.32299999999985</v>
      </c>
      <c r="J14" s="49">
        <f t="shared" si="1"/>
        <v>77.96900000000078</v>
      </c>
      <c r="K14" s="100">
        <f t="shared" si="1"/>
        <v>66.1670000000002</v>
      </c>
    </row>
    <row r="15" spans="1:11" ht="15" customHeight="1">
      <c r="A15" s="27" t="s">
        <v>16</v>
      </c>
      <c r="B15" s="4"/>
      <c r="C15" s="4"/>
      <c r="D15" s="4"/>
      <c r="E15" s="70"/>
      <c r="F15" s="138"/>
      <c r="G15" s="70"/>
      <c r="H15" s="44"/>
      <c r="I15" s="44"/>
      <c r="J15" s="44"/>
      <c r="K15" s="138"/>
    </row>
    <row r="16" spans="1:11" ht="15" customHeight="1">
      <c r="A16" s="28" t="s">
        <v>17</v>
      </c>
      <c r="B16" s="21"/>
      <c r="C16" s="21"/>
      <c r="D16" s="21"/>
      <c r="E16" s="69"/>
      <c r="F16" s="137"/>
      <c r="G16" s="69"/>
      <c r="H16" s="46"/>
      <c r="I16" s="46"/>
      <c r="J16" s="46"/>
      <c r="K16" s="137"/>
    </row>
    <row r="17" spans="1:11" ht="15" customHeight="1">
      <c r="A17" s="10" t="s">
        <v>2</v>
      </c>
      <c r="B17" s="10"/>
      <c r="C17" s="10"/>
      <c r="D17" s="10"/>
      <c r="E17" s="71">
        <f aca="true" t="shared" si="2" ref="E17:K17">SUM(E14:E16)</f>
        <v>50.23400000000013</v>
      </c>
      <c r="F17" s="100">
        <f t="shared" si="2"/>
        <v>35.56699999999992</v>
      </c>
      <c r="G17" s="71">
        <f t="shared" si="2"/>
        <v>107.87599999999982</v>
      </c>
      <c r="H17" s="49">
        <f t="shared" si="2"/>
        <v>97.32299999999985</v>
      </c>
      <c r="I17" s="49">
        <f t="shared" si="2"/>
        <v>97.32299999999985</v>
      </c>
      <c r="J17" s="49">
        <f t="shared" si="2"/>
        <v>77.96900000000078</v>
      </c>
      <c r="K17" s="100">
        <f t="shared" si="2"/>
        <v>66.1670000000002</v>
      </c>
    </row>
    <row r="18" spans="1:11" ht="15" customHeight="1">
      <c r="A18" s="27" t="s">
        <v>18</v>
      </c>
      <c r="B18" s="3"/>
      <c r="C18" s="3"/>
      <c r="D18" s="3"/>
      <c r="E18" s="70">
        <v>5.1610000000000005</v>
      </c>
      <c r="F18" s="138">
        <v>3.189</v>
      </c>
      <c r="G18" s="70">
        <v>22.048000000000002</v>
      </c>
      <c r="H18" s="44">
        <v>9.64</v>
      </c>
      <c r="I18" s="44">
        <v>9.64</v>
      </c>
      <c r="J18" s="44">
        <v>12.752</v>
      </c>
      <c r="K18" s="138">
        <v>7.478000000000001</v>
      </c>
    </row>
    <row r="19" spans="1:11" ht="15" customHeight="1">
      <c r="A19" s="28" t="s">
        <v>19</v>
      </c>
      <c r="B19" s="21"/>
      <c r="C19" s="21"/>
      <c r="D19" s="21"/>
      <c r="E19" s="69">
        <v>-9.904</v>
      </c>
      <c r="F19" s="137">
        <v>-7.009</v>
      </c>
      <c r="G19" s="69">
        <v>-31.477</v>
      </c>
      <c r="H19" s="46">
        <v>-26.385</v>
      </c>
      <c r="I19" s="46">
        <v>-12.417</v>
      </c>
      <c r="J19" s="46">
        <v>-14.764</v>
      </c>
      <c r="K19" s="137">
        <v>-15.607</v>
      </c>
    </row>
    <row r="20" spans="1:11" ht="15" customHeight="1">
      <c r="A20" s="10" t="s">
        <v>3</v>
      </c>
      <c r="B20" s="10"/>
      <c r="C20" s="10"/>
      <c r="D20" s="10"/>
      <c r="E20" s="71">
        <f aca="true" t="shared" si="3" ref="E20:K20">SUM(E17:E19)</f>
        <v>45.49100000000013</v>
      </c>
      <c r="F20" s="100">
        <f t="shared" si="3"/>
        <v>31.74699999999992</v>
      </c>
      <c r="G20" s="71">
        <f t="shared" si="3"/>
        <v>98.4469999999998</v>
      </c>
      <c r="H20" s="49">
        <f t="shared" si="3"/>
        <v>80.57799999999985</v>
      </c>
      <c r="I20" s="49">
        <f t="shared" si="3"/>
        <v>94.54599999999985</v>
      </c>
      <c r="J20" s="49">
        <f t="shared" si="3"/>
        <v>75.95700000000078</v>
      </c>
      <c r="K20" s="100">
        <f t="shared" si="3"/>
        <v>58.038000000000196</v>
      </c>
    </row>
    <row r="21" spans="1:11" ht="15" customHeight="1">
      <c r="A21" s="27" t="s">
        <v>20</v>
      </c>
      <c r="B21" s="3"/>
      <c r="C21" s="3"/>
      <c r="D21" s="3"/>
      <c r="E21" s="70">
        <v>-12.003</v>
      </c>
      <c r="F21" s="138">
        <v>-8.461</v>
      </c>
      <c r="G21" s="70">
        <v>-25.265</v>
      </c>
      <c r="H21" s="44">
        <v>-26.935000000000002</v>
      </c>
      <c r="I21" s="44">
        <v>-26.935000000000002</v>
      </c>
      <c r="J21" s="44">
        <v>-22.915</v>
      </c>
      <c r="K21" s="138">
        <v>-16.956000000000003</v>
      </c>
    </row>
    <row r="22" spans="1:11" ht="15" customHeight="1">
      <c r="A22" s="28" t="s">
        <v>83</v>
      </c>
      <c r="B22" s="23"/>
      <c r="C22" s="23"/>
      <c r="D22" s="23"/>
      <c r="E22" s="69"/>
      <c r="F22" s="137"/>
      <c r="G22" s="69"/>
      <c r="H22" s="46"/>
      <c r="I22" s="46"/>
      <c r="J22" s="46"/>
      <c r="K22" s="137"/>
    </row>
    <row r="23" spans="1:11" ht="15" customHeight="1">
      <c r="A23" s="31" t="s">
        <v>21</v>
      </c>
      <c r="B23" s="11"/>
      <c r="C23" s="11"/>
      <c r="D23" s="11"/>
      <c r="E23" s="71">
        <f aca="true" t="shared" si="4" ref="E23:K23">SUM(E20:E22)</f>
        <v>33.48800000000013</v>
      </c>
      <c r="F23" s="100">
        <f t="shared" si="4"/>
        <v>23.285999999999923</v>
      </c>
      <c r="G23" s="71">
        <f t="shared" si="4"/>
        <v>73.1819999999998</v>
      </c>
      <c r="H23" s="49">
        <f t="shared" si="4"/>
        <v>53.642999999999844</v>
      </c>
      <c r="I23" s="49">
        <f t="shared" si="4"/>
        <v>67.61099999999985</v>
      </c>
      <c r="J23" s="49">
        <f t="shared" si="4"/>
        <v>53.042000000000776</v>
      </c>
      <c r="K23" s="100">
        <f t="shared" si="4"/>
        <v>41.08200000000019</v>
      </c>
    </row>
    <row r="24" spans="1:11" ht="15" customHeight="1">
      <c r="A24" s="27" t="s">
        <v>22</v>
      </c>
      <c r="B24" s="3"/>
      <c r="C24" s="3"/>
      <c r="D24" s="3"/>
      <c r="E24" s="70">
        <f aca="true" t="shared" si="5" ref="E24:J24">E23-E25</f>
        <v>33.46600000000013</v>
      </c>
      <c r="F24" s="138">
        <f t="shared" si="5"/>
        <v>23.257999999999925</v>
      </c>
      <c r="G24" s="70">
        <f>G23-G25</f>
        <v>73.2049999999998</v>
      </c>
      <c r="H24" s="44">
        <f>H23-H25</f>
        <v>53.58299999999984</v>
      </c>
      <c r="I24" s="44">
        <f t="shared" si="5"/>
        <v>67.55099999999985</v>
      </c>
      <c r="J24" s="44">
        <f t="shared" si="5"/>
        <v>52.939000000000775</v>
      </c>
      <c r="K24" s="138">
        <f>K23-K25</f>
        <v>41.15800000000019</v>
      </c>
    </row>
    <row r="25" spans="1:11" ht="15" customHeight="1">
      <c r="A25" s="27" t="s">
        <v>85</v>
      </c>
      <c r="B25" s="3"/>
      <c r="C25" s="3"/>
      <c r="D25" s="3"/>
      <c r="E25" s="70">
        <v>0.022</v>
      </c>
      <c r="F25" s="138">
        <v>0.028</v>
      </c>
      <c r="G25" s="70">
        <v>-0.023</v>
      </c>
      <c r="H25" s="44">
        <v>0.06</v>
      </c>
      <c r="I25" s="44">
        <v>0.06</v>
      </c>
      <c r="J25" s="44">
        <v>0.103</v>
      </c>
      <c r="K25" s="138">
        <v>-0.076</v>
      </c>
    </row>
    <row r="26" spans="1:11" ht="10.5" customHeight="1">
      <c r="A26" s="3"/>
      <c r="B26" s="3"/>
      <c r="C26" s="3"/>
      <c r="D26" s="3"/>
      <c r="E26" s="70"/>
      <c r="F26" s="138"/>
      <c r="G26" s="70"/>
      <c r="H26" s="44"/>
      <c r="I26" s="44"/>
      <c r="J26" s="44"/>
      <c r="K26" s="44"/>
    </row>
    <row r="27" spans="1:11" ht="15" customHeight="1">
      <c r="A27" s="160" t="s">
        <v>95</v>
      </c>
      <c r="B27" s="161"/>
      <c r="C27" s="161"/>
      <c r="D27" s="161"/>
      <c r="E27" s="162">
        <v>9.998</v>
      </c>
      <c r="F27" s="164"/>
      <c r="G27" s="162">
        <v>-13.05</v>
      </c>
      <c r="H27" s="163"/>
      <c r="I27" s="163"/>
      <c r="J27" s="163"/>
      <c r="K27" s="163"/>
    </row>
    <row r="28" spans="1:11" ht="15" customHeight="1">
      <c r="A28" s="165" t="s">
        <v>96</v>
      </c>
      <c r="B28" s="166"/>
      <c r="C28" s="166"/>
      <c r="D28" s="166"/>
      <c r="E28" s="167">
        <f aca="true" t="shared" si="6" ref="E28:K28">E14-E27</f>
        <v>40.23600000000013</v>
      </c>
      <c r="F28" s="169">
        <f t="shared" si="6"/>
        <v>35.56699999999992</v>
      </c>
      <c r="G28" s="167">
        <f>G14-G27</f>
        <v>120.92599999999982</v>
      </c>
      <c r="H28" s="168">
        <f>H14-H27</f>
        <v>97.32299999999985</v>
      </c>
      <c r="I28" s="168">
        <f t="shared" si="6"/>
        <v>97.32299999999985</v>
      </c>
      <c r="J28" s="168">
        <f t="shared" si="6"/>
        <v>77.96900000000078</v>
      </c>
      <c r="K28" s="168">
        <f t="shared" si="6"/>
        <v>66.1670000000002</v>
      </c>
    </row>
    <row r="29" spans="1:11" ht="1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</row>
    <row r="30" spans="1:11" ht="12.75" customHeight="1">
      <c r="A30" s="52"/>
      <c r="B30" s="52"/>
      <c r="C30" s="57"/>
      <c r="D30" s="54"/>
      <c r="E30" s="55">
        <f aca="true" t="shared" si="7" ref="E30:K30">E$3</f>
        <v>2014</v>
      </c>
      <c r="F30" s="55">
        <f t="shared" si="7"/>
        <v>2013</v>
      </c>
      <c r="G30" s="55">
        <f t="shared" si="7"/>
        <v>2013</v>
      </c>
      <c r="H30" s="55">
        <f t="shared" si="7"/>
        <v>2012</v>
      </c>
      <c r="I30" s="55">
        <f t="shared" si="7"/>
        <v>2012</v>
      </c>
      <c r="J30" s="55">
        <f t="shared" si="7"/>
        <v>2011</v>
      </c>
      <c r="K30" s="55">
        <f t="shared" si="7"/>
        <v>2010</v>
      </c>
    </row>
    <row r="31" spans="1:11" ht="12.75" customHeight="1">
      <c r="A31" s="56"/>
      <c r="B31" s="56"/>
      <c r="C31" s="57"/>
      <c r="D31" s="54"/>
      <c r="E31" s="74"/>
      <c r="F31" s="74"/>
      <c r="G31" s="74"/>
      <c r="H31" s="74"/>
      <c r="I31" s="74"/>
      <c r="J31" s="74">
        <f>IF(J$4="","",J$4)</f>
      </c>
      <c r="K31" s="74"/>
    </row>
    <row r="32" spans="1:11" s="16" customFormat="1" ht="15" customHeight="1">
      <c r="A32" s="53" t="s">
        <v>82</v>
      </c>
      <c r="B32" s="61"/>
      <c r="C32" s="57"/>
      <c r="D32" s="57"/>
      <c r="E32" s="75"/>
      <c r="F32" s="75"/>
      <c r="G32" s="75"/>
      <c r="H32" s="75"/>
      <c r="I32" s="75"/>
      <c r="J32" s="75">
        <f>IF(J$5=0,"",J$5)</f>
      </c>
      <c r="K32" s="75"/>
    </row>
    <row r="33" spans="5:11" ht="1.5" customHeight="1">
      <c r="E33" s="76"/>
      <c r="F33" s="76"/>
      <c r="G33" s="76"/>
      <c r="H33" s="76"/>
      <c r="I33" s="76"/>
      <c r="J33" s="36"/>
      <c r="K33" s="36"/>
    </row>
    <row r="34" spans="1:11" ht="15" customHeight="1">
      <c r="A34" s="27" t="s">
        <v>4</v>
      </c>
      <c r="B34" s="7"/>
      <c r="C34" s="7"/>
      <c r="D34" s="7"/>
      <c r="E34" s="70">
        <v>870.27</v>
      </c>
      <c r="F34" s="138"/>
      <c r="G34" s="70">
        <v>870.27</v>
      </c>
      <c r="H34" s="44"/>
      <c r="I34" s="44">
        <v>486.227</v>
      </c>
      <c r="J34" s="44">
        <v>486.227</v>
      </c>
      <c r="K34" s="138">
        <v>486.227</v>
      </c>
    </row>
    <row r="35" spans="1:11" ht="15" customHeight="1">
      <c r="A35" s="27" t="s">
        <v>23</v>
      </c>
      <c r="B35" s="6"/>
      <c r="C35" s="6"/>
      <c r="D35" s="6"/>
      <c r="E35" s="70">
        <v>3.067</v>
      </c>
      <c r="F35" s="138"/>
      <c r="G35" s="70">
        <v>2.6999999999999997</v>
      </c>
      <c r="H35" s="44"/>
      <c r="I35" s="44">
        <v>1.214</v>
      </c>
      <c r="J35" s="44">
        <v>0.88</v>
      </c>
      <c r="K35" s="138">
        <v>0.871</v>
      </c>
    </row>
    <row r="36" spans="1:11" ht="15" customHeight="1">
      <c r="A36" s="27" t="s">
        <v>24</v>
      </c>
      <c r="B36" s="6"/>
      <c r="C36" s="6"/>
      <c r="D36" s="6"/>
      <c r="E36" s="70">
        <v>11.912</v>
      </c>
      <c r="F36" s="138"/>
      <c r="G36" s="70">
        <v>32.09599999999999</v>
      </c>
      <c r="H36" s="44"/>
      <c r="I36" s="44">
        <v>19.871000000000002</v>
      </c>
      <c r="J36" s="44">
        <v>20.77</v>
      </c>
      <c r="K36" s="138">
        <v>10.861</v>
      </c>
    </row>
    <row r="37" spans="1:11" ht="15" customHeight="1">
      <c r="A37" s="27" t="s">
        <v>25</v>
      </c>
      <c r="B37" s="6"/>
      <c r="C37" s="6"/>
      <c r="D37" s="6"/>
      <c r="E37" s="70">
        <v>14.809000000000001</v>
      </c>
      <c r="F37" s="138"/>
      <c r="G37" s="70">
        <v>14.114</v>
      </c>
      <c r="H37" s="44"/>
      <c r="I37" s="44">
        <v>11.259</v>
      </c>
      <c r="J37" s="44">
        <v>12.004</v>
      </c>
      <c r="K37" s="138">
        <v>1.921</v>
      </c>
    </row>
    <row r="38" spans="1:11" ht="15" customHeight="1">
      <c r="A38" s="28" t="s">
        <v>26</v>
      </c>
      <c r="B38" s="21"/>
      <c r="C38" s="21"/>
      <c r="D38" s="21"/>
      <c r="E38" s="69">
        <v>2.517</v>
      </c>
      <c r="F38" s="137"/>
      <c r="G38" s="69">
        <v>2.524</v>
      </c>
      <c r="H38" s="46"/>
      <c r="I38" s="46">
        <v>7.438000000000001</v>
      </c>
      <c r="J38" s="46">
        <v>12.119</v>
      </c>
      <c r="K38" s="137">
        <v>32.316</v>
      </c>
    </row>
    <row r="39" spans="1:11" ht="15" customHeight="1">
      <c r="A39" s="29" t="s">
        <v>27</v>
      </c>
      <c r="B39" s="10"/>
      <c r="C39" s="10"/>
      <c r="D39" s="10"/>
      <c r="E39" s="198">
        <f>SUM(E34:E38)</f>
        <v>902.575</v>
      </c>
      <c r="F39" s="124">
        <v>0</v>
      </c>
      <c r="G39" s="93">
        <f>SUM(G34:G38)</f>
        <v>921.7040000000001</v>
      </c>
      <c r="H39" s="94">
        <v>0</v>
      </c>
      <c r="I39" s="49">
        <f>SUM(I34:I38)</f>
        <v>526.0089999999999</v>
      </c>
      <c r="J39" s="49">
        <f>SUM(J34:J38)</f>
        <v>532</v>
      </c>
      <c r="K39" s="100">
        <f>SUM(K34:K38)</f>
        <v>532.1959999999999</v>
      </c>
    </row>
    <row r="40" spans="1:11" ht="15" customHeight="1">
      <c r="A40" s="27" t="s">
        <v>28</v>
      </c>
      <c r="B40" s="3"/>
      <c r="C40" s="3"/>
      <c r="D40" s="3"/>
      <c r="E40" s="70"/>
      <c r="F40" s="138"/>
      <c r="G40" s="70"/>
      <c r="H40" s="44"/>
      <c r="I40" s="44"/>
      <c r="J40" s="44"/>
      <c r="K40" s="138"/>
    </row>
    <row r="41" spans="1:11" ht="15" customHeight="1">
      <c r="A41" s="27" t="s">
        <v>29</v>
      </c>
      <c r="B41" s="3"/>
      <c r="C41" s="3"/>
      <c r="D41" s="3"/>
      <c r="E41" s="70">
        <v>15.068</v>
      </c>
      <c r="F41" s="138"/>
      <c r="G41" s="70">
        <v>20.409</v>
      </c>
      <c r="H41" s="44"/>
      <c r="I41" s="44">
        <v>119.012</v>
      </c>
      <c r="J41" s="44">
        <v>108.749</v>
      </c>
      <c r="K41" s="138">
        <v>89.95</v>
      </c>
    </row>
    <row r="42" spans="1:11" ht="15" customHeight="1">
      <c r="A42" s="27" t="s">
        <v>30</v>
      </c>
      <c r="B42" s="3"/>
      <c r="C42" s="3"/>
      <c r="D42" s="3"/>
      <c r="E42" s="70">
        <v>779.9559999999999</v>
      </c>
      <c r="F42" s="138"/>
      <c r="G42" s="70">
        <v>708</v>
      </c>
      <c r="H42" s="44"/>
      <c r="I42" s="44">
        <v>765.9490000000001</v>
      </c>
      <c r="J42" s="44">
        <v>583.0899999999999</v>
      </c>
      <c r="K42" s="138">
        <v>398.381</v>
      </c>
    </row>
    <row r="43" spans="1:11" ht="15" customHeight="1">
      <c r="A43" s="27" t="s">
        <v>31</v>
      </c>
      <c r="B43" s="3"/>
      <c r="C43" s="3"/>
      <c r="D43" s="3"/>
      <c r="E43" s="70">
        <v>779.626</v>
      </c>
      <c r="F43" s="138"/>
      <c r="G43" s="70">
        <v>665.112</v>
      </c>
      <c r="H43" s="44"/>
      <c r="I43" s="44">
        <v>331.824</v>
      </c>
      <c r="J43" s="44">
        <v>184.525</v>
      </c>
      <c r="K43" s="138">
        <v>278.164</v>
      </c>
    </row>
    <row r="44" spans="1:11" ht="15" customHeight="1">
      <c r="A44" s="28" t="s">
        <v>32</v>
      </c>
      <c r="B44" s="21"/>
      <c r="C44" s="21"/>
      <c r="D44" s="21"/>
      <c r="E44" s="69"/>
      <c r="F44" s="137"/>
      <c r="G44" s="69"/>
      <c r="H44" s="46"/>
      <c r="I44" s="46"/>
      <c r="J44" s="46"/>
      <c r="K44" s="137"/>
    </row>
    <row r="45" spans="1:11" ht="15" customHeight="1">
      <c r="A45" s="30" t="s">
        <v>33</v>
      </c>
      <c r="B45" s="18"/>
      <c r="C45" s="18"/>
      <c r="D45" s="18"/>
      <c r="E45" s="199">
        <f>SUM(E40:E44)</f>
        <v>1574.6499999999999</v>
      </c>
      <c r="F45" s="125">
        <v>0</v>
      </c>
      <c r="G45" s="95">
        <f>SUM(G40:G44)</f>
        <v>1393.521</v>
      </c>
      <c r="H45" s="96">
        <v>0</v>
      </c>
      <c r="I45" s="78">
        <f>SUM(I40:I44)</f>
        <v>1216.785</v>
      </c>
      <c r="J45" s="78">
        <f>SUM(J40:J44)</f>
        <v>876.3639999999999</v>
      </c>
      <c r="K45" s="114">
        <f>SUM(K40:K44)</f>
        <v>766.4949999999999</v>
      </c>
    </row>
    <row r="46" spans="1:11" ht="15" customHeight="1">
      <c r="A46" s="29" t="s">
        <v>34</v>
      </c>
      <c r="B46" s="9"/>
      <c r="C46" s="9"/>
      <c r="D46" s="9"/>
      <c r="E46" s="198">
        <f>E45+E39</f>
        <v>2477.225</v>
      </c>
      <c r="F46" s="124">
        <v>0</v>
      </c>
      <c r="G46" s="93">
        <f>G45+G39</f>
        <v>2315.225</v>
      </c>
      <c r="H46" s="94">
        <v>0</v>
      </c>
      <c r="I46" s="49">
        <f>I39+I45</f>
        <v>1742.7939999999999</v>
      </c>
      <c r="J46" s="49">
        <f>J39+J45</f>
        <v>1408.364</v>
      </c>
      <c r="K46" s="100">
        <f>K39+K45</f>
        <v>1298.6909999999998</v>
      </c>
    </row>
    <row r="47" spans="1:11" ht="15" customHeight="1">
      <c r="A47" s="27" t="s">
        <v>35</v>
      </c>
      <c r="B47" s="3"/>
      <c r="C47" s="3"/>
      <c r="D47" s="3" t="s">
        <v>66</v>
      </c>
      <c r="E47" s="70">
        <v>461.807</v>
      </c>
      <c r="F47" s="138"/>
      <c r="G47" s="70">
        <v>428.34099999999995</v>
      </c>
      <c r="H47" s="44"/>
      <c r="I47" s="44">
        <v>435.267</v>
      </c>
      <c r="J47" s="44">
        <v>411.26</v>
      </c>
      <c r="K47" s="138">
        <v>387.02299999999997</v>
      </c>
    </row>
    <row r="48" spans="1:11" ht="15" customHeight="1">
      <c r="A48" s="27" t="s">
        <v>84</v>
      </c>
      <c r="B48" s="3"/>
      <c r="C48" s="3"/>
      <c r="D48" s="3"/>
      <c r="E48" s="70">
        <v>0.396</v>
      </c>
      <c r="F48" s="138"/>
      <c r="G48" s="70">
        <v>0.374</v>
      </c>
      <c r="H48" s="44"/>
      <c r="I48" s="44">
        <v>0.63</v>
      </c>
      <c r="J48" s="44">
        <v>0.571</v>
      </c>
      <c r="K48" s="138">
        <v>5.222</v>
      </c>
    </row>
    <row r="49" spans="1:11" ht="15" customHeight="1">
      <c r="A49" s="27" t="s">
        <v>36</v>
      </c>
      <c r="B49" s="3"/>
      <c r="C49" s="3"/>
      <c r="D49" s="3"/>
      <c r="E49" s="70">
        <v>0.805</v>
      </c>
      <c r="F49" s="138"/>
      <c r="G49" s="70">
        <v>0.493</v>
      </c>
      <c r="H49" s="44"/>
      <c r="I49" s="44">
        <v>1.847</v>
      </c>
      <c r="J49" s="44">
        <v>2.102</v>
      </c>
      <c r="K49" s="138">
        <v>2.644</v>
      </c>
    </row>
    <row r="50" spans="1:11" ht="15" customHeight="1">
      <c r="A50" s="27" t="s">
        <v>37</v>
      </c>
      <c r="B50" s="3"/>
      <c r="C50" s="3"/>
      <c r="D50" s="3"/>
      <c r="E50" s="70">
        <v>290.003</v>
      </c>
      <c r="F50" s="138"/>
      <c r="G50" s="70">
        <v>260.312</v>
      </c>
      <c r="H50" s="44"/>
      <c r="I50" s="44">
        <v>166.809</v>
      </c>
      <c r="J50" s="44">
        <v>122.74799999999999</v>
      </c>
      <c r="K50" s="138">
        <v>76.916</v>
      </c>
    </row>
    <row r="51" spans="1:11" ht="15" customHeight="1">
      <c r="A51" s="27" t="s">
        <v>38</v>
      </c>
      <c r="B51" s="3"/>
      <c r="C51" s="3"/>
      <c r="D51" s="3"/>
      <c r="E51" s="70">
        <v>305.258</v>
      </c>
      <c r="F51" s="138"/>
      <c r="G51" s="70">
        <v>302.095</v>
      </c>
      <c r="H51" s="44"/>
      <c r="I51" s="44">
        <v>13.456</v>
      </c>
      <c r="J51" s="44">
        <v>28.333000000000002</v>
      </c>
      <c r="K51" s="138">
        <v>44.641</v>
      </c>
    </row>
    <row r="52" spans="1:11" ht="15" customHeight="1">
      <c r="A52" s="27" t="s">
        <v>39</v>
      </c>
      <c r="B52" s="3"/>
      <c r="C52" s="3"/>
      <c r="D52" s="3"/>
      <c r="E52" s="70">
        <v>1418.9560000000001</v>
      </c>
      <c r="F52" s="138"/>
      <c r="G52" s="70">
        <v>1323.6100000000001</v>
      </c>
      <c r="H52" s="44"/>
      <c r="I52" s="44">
        <v>1124.7849999999999</v>
      </c>
      <c r="J52" s="44">
        <v>843.3499999999999</v>
      </c>
      <c r="K52" s="138">
        <v>782.245</v>
      </c>
    </row>
    <row r="53" spans="1:11" ht="15" customHeight="1">
      <c r="A53" s="27" t="s">
        <v>77</v>
      </c>
      <c r="B53" s="3"/>
      <c r="C53" s="3"/>
      <c r="D53" s="3"/>
      <c r="E53" s="70"/>
      <c r="F53" s="138"/>
      <c r="G53" s="70"/>
      <c r="H53" s="44"/>
      <c r="I53" s="44"/>
      <c r="J53" s="44"/>
      <c r="K53" s="138"/>
    </row>
    <row r="54" spans="1:11" ht="15" customHeight="1">
      <c r="A54" s="28" t="s">
        <v>40</v>
      </c>
      <c r="B54" s="21"/>
      <c r="C54" s="21"/>
      <c r="D54" s="21"/>
      <c r="E54" s="69"/>
      <c r="F54" s="137"/>
      <c r="G54" s="69"/>
      <c r="H54" s="46"/>
      <c r="I54" s="46"/>
      <c r="J54" s="46"/>
      <c r="K54" s="137"/>
    </row>
    <row r="55" spans="1:11" ht="15" customHeight="1">
      <c r="A55" s="29" t="s">
        <v>41</v>
      </c>
      <c r="B55" s="9"/>
      <c r="C55" s="9"/>
      <c r="D55" s="9"/>
      <c r="E55" s="198">
        <f>SUM(E47:E54)</f>
        <v>2477.2250000000004</v>
      </c>
      <c r="F55" s="124">
        <v>0</v>
      </c>
      <c r="G55" s="93">
        <f>SUM(G47:G54)</f>
        <v>2315.2250000000004</v>
      </c>
      <c r="H55" s="94">
        <v>0</v>
      </c>
      <c r="I55" s="49">
        <f>SUM(I47:I54)</f>
        <v>1742.7939999999999</v>
      </c>
      <c r="J55" s="49">
        <f>SUM(J47:J54)</f>
        <v>1408.364</v>
      </c>
      <c r="K55" s="100">
        <f>SUM(K47:K54)</f>
        <v>1298.6909999999998</v>
      </c>
    </row>
    <row r="56" spans="1:11" ht="15" customHeight="1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</row>
    <row r="57" spans="1:11" ht="12.75" customHeight="1">
      <c r="A57" s="62"/>
      <c r="B57" s="52"/>
      <c r="C57" s="54"/>
      <c r="D57" s="54"/>
      <c r="E57" s="55">
        <f aca="true" t="shared" si="8" ref="E57:K57">E$3</f>
        <v>2014</v>
      </c>
      <c r="F57" s="55">
        <f t="shared" si="8"/>
        <v>2013</v>
      </c>
      <c r="G57" s="55">
        <f t="shared" si="8"/>
        <v>2013</v>
      </c>
      <c r="H57" s="55">
        <f t="shared" si="8"/>
        <v>2012</v>
      </c>
      <c r="I57" s="55">
        <f t="shared" si="8"/>
        <v>2012</v>
      </c>
      <c r="J57" s="55">
        <f t="shared" si="8"/>
        <v>2011</v>
      </c>
      <c r="K57" s="55">
        <f t="shared" si="8"/>
        <v>2010</v>
      </c>
    </row>
    <row r="58" spans="1:11" ht="12.75" customHeight="1">
      <c r="A58" s="56"/>
      <c r="B58" s="56"/>
      <c r="C58" s="54"/>
      <c r="D58" s="54"/>
      <c r="E58" s="74"/>
      <c r="F58" s="74"/>
      <c r="G58" s="74"/>
      <c r="H58" s="74"/>
      <c r="I58" s="74"/>
      <c r="J58" s="74">
        <f>IF(J$4="","",J$4)</f>
      </c>
      <c r="K58" s="74"/>
    </row>
    <row r="59" spans="1:11" s="16" customFormat="1" ht="15" customHeight="1">
      <c r="A59" s="62" t="s">
        <v>81</v>
      </c>
      <c r="B59" s="61"/>
      <c r="C59" s="57"/>
      <c r="D59" s="57"/>
      <c r="E59" s="75"/>
      <c r="F59" s="75"/>
      <c r="G59" s="75"/>
      <c r="H59" s="75"/>
      <c r="I59" s="75"/>
      <c r="J59" s="75">
        <f>IF(J$5=0,"",J$5)</f>
      </c>
      <c r="K59" s="75"/>
    </row>
    <row r="60" spans="5:11" ht="1.5" customHeight="1">
      <c r="E60" s="76"/>
      <c r="F60" s="76"/>
      <c r="G60" s="76"/>
      <c r="H60" s="76"/>
      <c r="I60" s="76"/>
      <c r="J60" s="36"/>
      <c r="K60" s="36"/>
    </row>
    <row r="61" spans="1:11" ht="24.75" customHeight="1">
      <c r="A61" s="200" t="s">
        <v>42</v>
      </c>
      <c r="B61" s="200"/>
      <c r="C61" s="8"/>
      <c r="D61" s="8"/>
      <c r="E61" s="68">
        <v>53.824</v>
      </c>
      <c r="F61" s="136"/>
      <c r="G61" s="68"/>
      <c r="H61" s="47"/>
      <c r="I61" s="47"/>
      <c r="J61" s="47"/>
      <c r="K61" s="136"/>
    </row>
    <row r="62" spans="1:11" ht="15" customHeight="1">
      <c r="A62" s="202" t="s">
        <v>43</v>
      </c>
      <c r="B62" s="202"/>
      <c r="C62" s="22"/>
      <c r="D62" s="22"/>
      <c r="E62" s="69">
        <v>64.274</v>
      </c>
      <c r="F62" s="137"/>
      <c r="G62" s="69"/>
      <c r="H62" s="46"/>
      <c r="I62" s="46"/>
      <c r="J62" s="46"/>
      <c r="K62" s="137"/>
    </row>
    <row r="63" spans="1:12" ht="16.5" customHeight="1">
      <c r="A63" s="206" t="s">
        <v>44</v>
      </c>
      <c r="B63" s="206"/>
      <c r="C63" s="24"/>
      <c r="D63" s="24"/>
      <c r="E63" s="198">
        <f>SUM(E61:E62)</f>
        <v>118.098</v>
      </c>
      <c r="F63" s="124">
        <v>0</v>
      </c>
      <c r="G63" s="93">
        <f>SUM(G61:G62)</f>
        <v>0</v>
      </c>
      <c r="H63" s="94">
        <v>0</v>
      </c>
      <c r="I63" s="124">
        <f>SUM(I61:I62)</f>
        <v>0</v>
      </c>
      <c r="J63" s="124">
        <f>SUM(J61:J62)</f>
        <v>0</v>
      </c>
      <c r="K63" s="124">
        <f>SUM(K61:K62)</f>
        <v>0</v>
      </c>
      <c r="L63" s="128"/>
    </row>
    <row r="64" spans="1:11" ht="15" customHeight="1">
      <c r="A64" s="200" t="s">
        <v>45</v>
      </c>
      <c r="B64" s="200"/>
      <c r="C64" s="3"/>
      <c r="D64" s="3"/>
      <c r="E64" s="70">
        <v>-3.285</v>
      </c>
      <c r="F64" s="138"/>
      <c r="G64" s="70"/>
      <c r="H64" s="44"/>
      <c r="I64" s="138"/>
      <c r="J64" s="138"/>
      <c r="K64" s="138"/>
    </row>
    <row r="65" spans="1:11" ht="15" customHeight="1">
      <c r="A65" s="202" t="s">
        <v>78</v>
      </c>
      <c r="B65" s="202"/>
      <c r="C65" s="21"/>
      <c r="D65" s="21"/>
      <c r="E65" s="69">
        <v>0.515</v>
      </c>
      <c r="F65" s="137"/>
      <c r="G65" s="69"/>
      <c r="H65" s="46"/>
      <c r="I65" s="137"/>
      <c r="J65" s="137"/>
      <c r="K65" s="137"/>
    </row>
    <row r="66" spans="1:12" s="39" customFormat="1" ht="16.5" customHeight="1">
      <c r="A66" s="126" t="s">
        <v>46</v>
      </c>
      <c r="B66" s="126"/>
      <c r="C66" s="25"/>
      <c r="D66" s="25"/>
      <c r="E66" s="198">
        <f>SUM(E63:E65)</f>
        <v>115.328</v>
      </c>
      <c r="F66" s="124">
        <v>0</v>
      </c>
      <c r="G66" s="93">
        <f>SUM(G63:G65)</f>
        <v>0</v>
      </c>
      <c r="H66" s="94">
        <v>0</v>
      </c>
      <c r="I66" s="124">
        <f>SUM(I63:I65)</f>
        <v>0</v>
      </c>
      <c r="J66" s="124">
        <f>SUM(J63:J65)</f>
        <v>0</v>
      </c>
      <c r="K66" s="124">
        <f>SUM(K63:K65)</f>
        <v>0</v>
      </c>
      <c r="L66" s="49"/>
    </row>
    <row r="67" spans="1:11" ht="15" customHeight="1">
      <c r="A67" s="202" t="s">
        <v>47</v>
      </c>
      <c r="B67" s="202"/>
      <c r="C67" s="26"/>
      <c r="D67" s="26"/>
      <c r="E67" s="69">
        <v>-0.8140000000000001</v>
      </c>
      <c r="F67" s="137"/>
      <c r="G67" s="69"/>
      <c r="H67" s="46"/>
      <c r="I67" s="137"/>
      <c r="J67" s="137"/>
      <c r="K67" s="137"/>
    </row>
    <row r="68" spans="1:12" ht="16.5" customHeight="1">
      <c r="A68" s="206" t="s">
        <v>48</v>
      </c>
      <c r="B68" s="206"/>
      <c r="C68" s="9"/>
      <c r="D68" s="9"/>
      <c r="E68" s="198">
        <f>SUM(E66:E67)</f>
        <v>114.51400000000001</v>
      </c>
      <c r="F68" s="124">
        <v>0</v>
      </c>
      <c r="G68" s="93">
        <f>SUM(G66:G67)</f>
        <v>0</v>
      </c>
      <c r="H68" s="94">
        <v>0</v>
      </c>
      <c r="I68" s="124">
        <f>SUM(I66:I67)</f>
        <v>0</v>
      </c>
      <c r="J68" s="124">
        <f>SUM(J66:J67)</f>
        <v>0</v>
      </c>
      <c r="K68" s="124">
        <f>SUM(K66:K67)</f>
        <v>0</v>
      </c>
      <c r="L68" s="128"/>
    </row>
    <row r="69" spans="1:11" ht="15" customHeight="1">
      <c r="A69" s="200" t="s">
        <v>49</v>
      </c>
      <c r="B69" s="200"/>
      <c r="C69" s="3"/>
      <c r="D69" s="3"/>
      <c r="E69" s="70"/>
      <c r="F69" s="138"/>
      <c r="G69" s="70"/>
      <c r="H69" s="44"/>
      <c r="I69" s="138"/>
      <c r="J69" s="138"/>
      <c r="K69" s="138"/>
    </row>
    <row r="70" spans="1:11" ht="15" customHeight="1">
      <c r="A70" s="200" t="s">
        <v>50</v>
      </c>
      <c r="B70" s="200"/>
      <c r="C70" s="3"/>
      <c r="D70" s="3"/>
      <c r="E70" s="70"/>
      <c r="F70" s="138"/>
      <c r="G70" s="70"/>
      <c r="H70" s="44"/>
      <c r="I70" s="138"/>
      <c r="J70" s="138"/>
      <c r="K70" s="138"/>
    </row>
    <row r="71" spans="1:11" ht="15" customHeight="1">
      <c r="A71" s="200" t="s">
        <v>51</v>
      </c>
      <c r="B71" s="200"/>
      <c r="C71" s="3"/>
      <c r="D71" s="3"/>
      <c r="E71" s="70"/>
      <c r="F71" s="138"/>
      <c r="G71" s="70"/>
      <c r="H71" s="44"/>
      <c r="I71" s="138"/>
      <c r="J71" s="138"/>
      <c r="K71" s="138"/>
    </row>
    <row r="72" spans="1:11" ht="15" customHeight="1">
      <c r="A72" s="202" t="s">
        <v>52</v>
      </c>
      <c r="B72" s="202"/>
      <c r="C72" s="21"/>
      <c r="D72" s="21"/>
      <c r="E72" s="69"/>
      <c r="F72" s="137"/>
      <c r="G72" s="69"/>
      <c r="H72" s="46"/>
      <c r="I72" s="137"/>
      <c r="J72" s="137"/>
      <c r="K72" s="137"/>
    </row>
    <row r="73" spans="1:12" ht="16.5" customHeight="1">
      <c r="A73" s="32" t="s">
        <v>53</v>
      </c>
      <c r="B73" s="32"/>
      <c r="C73" s="19"/>
      <c r="D73" s="19"/>
      <c r="E73" s="199">
        <f>SUM(E69:E72)</f>
        <v>0</v>
      </c>
      <c r="F73" s="125">
        <v>0</v>
      </c>
      <c r="G73" s="95">
        <f>SUM(G69:G72)</f>
        <v>0</v>
      </c>
      <c r="H73" s="96">
        <v>0</v>
      </c>
      <c r="I73" s="125">
        <f>SUM(I69:I72)</f>
        <v>0</v>
      </c>
      <c r="J73" s="125">
        <f>SUM(J69:J72)</f>
        <v>0</v>
      </c>
      <c r="K73" s="125">
        <f>SUM(K69:K72)</f>
        <v>0</v>
      </c>
      <c r="L73" s="128"/>
    </row>
    <row r="74" spans="1:12" ht="16.5" customHeight="1">
      <c r="A74" s="206" t="s">
        <v>54</v>
      </c>
      <c r="B74" s="206"/>
      <c r="C74" s="9"/>
      <c r="D74" s="9"/>
      <c r="E74" s="198">
        <f aca="true" t="shared" si="9" ref="E74:K74">SUM(E73+E68)</f>
        <v>114.51400000000001</v>
      </c>
      <c r="F74" s="124">
        <v>0</v>
      </c>
      <c r="G74" s="93">
        <f>SUM(G73+G68)</f>
        <v>0</v>
      </c>
      <c r="H74" s="94">
        <v>0</v>
      </c>
      <c r="I74" s="124">
        <f t="shared" si="9"/>
        <v>0</v>
      </c>
      <c r="J74" s="124">
        <f t="shared" si="9"/>
        <v>0</v>
      </c>
      <c r="K74" s="124">
        <f t="shared" si="9"/>
        <v>0</v>
      </c>
      <c r="L74" s="128"/>
    </row>
    <row r="75" spans="1:11" ht="15" customHeight="1">
      <c r="A75" s="9"/>
      <c r="B75" s="9"/>
      <c r="C75" s="9"/>
      <c r="D75" s="9"/>
      <c r="E75" s="45"/>
      <c r="F75" s="45"/>
      <c r="G75" s="45"/>
      <c r="H75" s="45"/>
      <c r="I75" s="45"/>
      <c r="J75" s="44"/>
      <c r="K75" s="44"/>
    </row>
    <row r="76" spans="1:11" ht="12.75" customHeight="1">
      <c r="A76" s="62"/>
      <c r="B76" s="52"/>
      <c r="C76" s="54"/>
      <c r="D76" s="54"/>
      <c r="E76" s="55">
        <f aca="true" t="shared" si="10" ref="E76:K76">E$3</f>
        <v>2014</v>
      </c>
      <c r="F76" s="55">
        <f t="shared" si="10"/>
        <v>2013</v>
      </c>
      <c r="G76" s="55">
        <f t="shared" si="10"/>
        <v>2013</v>
      </c>
      <c r="H76" s="55">
        <f t="shared" si="10"/>
        <v>2012</v>
      </c>
      <c r="I76" s="55">
        <f t="shared" si="10"/>
        <v>2012</v>
      </c>
      <c r="J76" s="55">
        <f t="shared" si="10"/>
        <v>2011</v>
      </c>
      <c r="K76" s="55">
        <f t="shared" si="10"/>
        <v>2010</v>
      </c>
    </row>
    <row r="77" spans="1:11" ht="12.75" customHeight="1">
      <c r="A77" s="56"/>
      <c r="B77" s="56"/>
      <c r="C77" s="54"/>
      <c r="D77" s="54"/>
      <c r="E77" s="55"/>
      <c r="F77" s="55"/>
      <c r="G77" s="55"/>
      <c r="H77" s="55"/>
      <c r="I77" s="55"/>
      <c r="J77" s="55">
        <f>IF(J$4="","",J$4)</f>
      </c>
      <c r="K77" s="55"/>
    </row>
    <row r="78" spans="1:11" s="16" customFormat="1" ht="15" customHeight="1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</row>
    <row r="79" ht="1.5" customHeight="1"/>
    <row r="80" spans="1:11" ht="15" customHeight="1">
      <c r="A80" s="200" t="s">
        <v>56</v>
      </c>
      <c r="B80" s="200"/>
      <c r="C80" s="6"/>
      <c r="D80" s="6"/>
      <c r="E80" s="63">
        <f>IF(E7=0,"",IF(E14=0,"",(E14/E7))*100)</f>
        <v>4.353070650525579</v>
      </c>
      <c r="F80" s="99">
        <f>IF(F7=0,"",IF(F14=0,"",(F14/F7))*100)</f>
        <v>4.278335386273519</v>
      </c>
      <c r="G80" s="97">
        <f>IF(G7=0,"",IF(G14=0,"",(G14/G7))*100)</f>
        <v>2.840969842150195</v>
      </c>
      <c r="H80" s="50">
        <f>IF(H14=0,"-",IF(H7=0,"-",H14/H7))*100</f>
        <v>3.3721939097255573</v>
      </c>
      <c r="I80" s="50">
        <f>IF(I14=0,"-",IF(I7=0,"-",I14/I7))*100</f>
        <v>3.3721939097255573</v>
      </c>
      <c r="J80" s="50">
        <f>IF(J14=0,"-",IF(J7=0,"-",J14/J7))*100</f>
        <v>2.5236459302329592</v>
      </c>
      <c r="K80" s="146">
        <f>IF(K14=0,"-",IF(K7=0,"-",K14/K7))*100</f>
        <v>3.2155148701829575</v>
      </c>
    </row>
    <row r="81" spans="1:12" ht="15" customHeight="1">
      <c r="A81" s="200" t="s">
        <v>57</v>
      </c>
      <c r="B81" s="200"/>
      <c r="C81" s="6"/>
      <c r="D81" s="6"/>
      <c r="E81" s="63">
        <f aca="true" t="shared" si="11" ref="E81:K81">IF(E20=0,"-",IF(E7=0,"-",E20/E7)*100)</f>
        <v>3.942061889617772</v>
      </c>
      <c r="F81" s="99">
        <f t="shared" si="11"/>
        <v>3.8188296316255346</v>
      </c>
      <c r="G81" s="63">
        <f>IF(G20=0,"-",IF(G7=0,"-",G20/G7)*100)</f>
        <v>2.5926522864229318</v>
      </c>
      <c r="H81" s="50">
        <f>IF(H20=0,"-",IF(H7=0,"-",H20/H7)*100)</f>
        <v>2.7919879253400106</v>
      </c>
      <c r="I81" s="50">
        <f>IF(I20=0,"-",IF(I7=0,"-",I20/I7)*100)</f>
        <v>3.2759722304995993</v>
      </c>
      <c r="J81" s="50">
        <f t="shared" si="11"/>
        <v>2.4585229247868376</v>
      </c>
      <c r="K81" s="99">
        <f t="shared" si="11"/>
        <v>2.8204702047195513</v>
      </c>
      <c r="L81" s="13"/>
    </row>
    <row r="82" spans="1:12" ht="15" customHeight="1">
      <c r="A82" s="200" t="s">
        <v>58</v>
      </c>
      <c r="B82" s="200"/>
      <c r="C82" s="7"/>
      <c r="D82" s="7"/>
      <c r="E82" s="63" t="s">
        <v>8</v>
      </c>
      <c r="F82" s="99" t="s">
        <v>8</v>
      </c>
      <c r="G82" s="188" t="s">
        <v>8</v>
      </c>
      <c r="H82" s="50" t="str">
        <f>IF((H47=0),"-",(H24/((H47+K47)/2)*100))</f>
        <v>-</v>
      </c>
      <c r="I82" s="50">
        <f>IF((I47=0),"-",(I24/((I47+J47)/2)*100))</f>
        <v>15.95956183323151</v>
      </c>
      <c r="J82" s="50">
        <f>IF((J47=0),"-",(J24/((J47+K47)/2)*100))</f>
        <v>13.26321617772163</v>
      </c>
      <c r="K82" s="99">
        <v>10.741264143286498</v>
      </c>
      <c r="L82" s="13"/>
    </row>
    <row r="83" spans="1:12" ht="15" customHeight="1">
      <c r="A83" s="200" t="s">
        <v>59</v>
      </c>
      <c r="B83" s="200"/>
      <c r="C83" s="7"/>
      <c r="D83" s="7"/>
      <c r="E83" s="63" t="s">
        <v>8</v>
      </c>
      <c r="F83" s="99" t="s">
        <v>8</v>
      </c>
      <c r="G83" s="188" t="s">
        <v>8</v>
      </c>
      <c r="H83" s="50" t="str">
        <f>IF((H47=0),"-",((H17+H18)/((H47+H48+H49+H51+K47+K48+K49+K51)/2)*100))</f>
        <v>-</v>
      </c>
      <c r="I83" s="50">
        <f>IF((I47=0),"-",((I17+I18)/((I47+I48+I49+I51+J47+J48+J49+J51)/2)*100))</f>
        <v>23.943384527223163</v>
      </c>
      <c r="J83" s="50">
        <f>IF((J47=0),"-",((J17+J18)/((J47+J48+J49+J51+K47+K48+K49+K51)/2)*100))</f>
        <v>20.576414499498927</v>
      </c>
      <c r="K83" s="99">
        <v>14.822903091082043</v>
      </c>
      <c r="L83" s="13"/>
    </row>
    <row r="84" spans="1:12" ht="15" customHeight="1">
      <c r="A84" s="200" t="s">
        <v>60</v>
      </c>
      <c r="B84" s="200"/>
      <c r="C84" s="6"/>
      <c r="D84" s="6"/>
      <c r="E84" s="67">
        <f aca="true" t="shared" si="12" ref="E84:K84">IF(E47=0,"-",((E47+E48)/E55*100))</f>
        <v>18.658095247706605</v>
      </c>
      <c r="F84" s="101" t="s">
        <v>79</v>
      </c>
      <c r="G84" s="67">
        <f>IF(G47=0,"-",((G47+G48)/G55*100))</f>
        <v>18.517206750963723</v>
      </c>
      <c r="H84" s="176" t="s">
        <v>79</v>
      </c>
      <c r="I84" s="176">
        <f>IF(I47=0,"-",((I47+I48)/I55*100))</f>
        <v>25.011389756907587</v>
      </c>
      <c r="J84" s="176">
        <f t="shared" si="12"/>
        <v>29.241801125277274</v>
      </c>
      <c r="K84" s="101">
        <f t="shared" si="12"/>
        <v>30.203104510618772</v>
      </c>
      <c r="L84" s="13"/>
    </row>
    <row r="85" spans="1:12" ht="15" customHeight="1">
      <c r="A85" s="200" t="s">
        <v>61</v>
      </c>
      <c r="B85" s="200"/>
      <c r="C85" s="6"/>
      <c r="D85" s="6"/>
      <c r="E85" s="64">
        <f aca="true" t="shared" si="13" ref="E85:K85">IF((E51+E49-E43-E41-E37)=0,"-",(E51+E49-E43-E41-E37))</f>
        <v>-503.44</v>
      </c>
      <c r="F85" s="102" t="str">
        <f t="shared" si="13"/>
        <v>-</v>
      </c>
      <c r="G85" s="64">
        <f t="shared" si="13"/>
        <v>-397.0469999999999</v>
      </c>
      <c r="H85" s="1" t="str">
        <f t="shared" si="13"/>
        <v>-</v>
      </c>
      <c r="I85" s="1">
        <f t="shared" si="13"/>
        <v>-446.79200000000003</v>
      </c>
      <c r="J85" s="1">
        <f t="shared" si="13"/>
        <v>-274.843</v>
      </c>
      <c r="K85" s="102">
        <f t="shared" si="13"/>
        <v>-322.75</v>
      </c>
      <c r="L85" s="13"/>
    </row>
    <row r="86" spans="1:11" ht="15" customHeight="1">
      <c r="A86" s="200" t="s">
        <v>62</v>
      </c>
      <c r="B86" s="200"/>
      <c r="C86" s="3"/>
      <c r="D86" s="3"/>
      <c r="E86" s="65">
        <f aca="true" t="shared" si="14" ref="E86:K86">IF((E47=0),"-",((E51+E49)/(E47+E48)))</f>
        <v>0.6621830667477276</v>
      </c>
      <c r="F86" s="103" t="str">
        <f t="shared" si="14"/>
        <v>-</v>
      </c>
      <c r="G86" s="65">
        <f>IF((G47=0),"-",((G51+G49)/(G47+G48)))</f>
        <v>0.7058022229219879</v>
      </c>
      <c r="H86" s="33" t="str">
        <f>IF((H47=0),"-",((H51+H49)/(H47+H48)))</f>
        <v>-</v>
      </c>
      <c r="I86" s="33">
        <f>IF((I47=0),"-",((I51+I49)/(I47+I48)))</f>
        <v>0.03510691745985863</v>
      </c>
      <c r="J86" s="33">
        <f t="shared" si="14"/>
        <v>0.07390167325917671</v>
      </c>
      <c r="K86" s="103">
        <f t="shared" si="14"/>
        <v>0.12054965646470957</v>
      </c>
    </row>
    <row r="87" spans="1:11" ht="15" customHeight="1">
      <c r="A87" s="202" t="s">
        <v>63</v>
      </c>
      <c r="B87" s="202"/>
      <c r="C87" s="21"/>
      <c r="D87" s="21"/>
      <c r="E87" s="66" t="s">
        <v>79</v>
      </c>
      <c r="F87" s="147" t="s">
        <v>79</v>
      </c>
      <c r="G87" s="66">
        <v>468</v>
      </c>
      <c r="H87" s="17">
        <v>397</v>
      </c>
      <c r="I87" s="17">
        <v>397</v>
      </c>
      <c r="J87" s="17">
        <v>397</v>
      </c>
      <c r="K87" s="147">
        <v>392</v>
      </c>
    </row>
    <row r="88" spans="1:11" ht="15" customHeight="1">
      <c r="A88" s="5" t="s">
        <v>107</v>
      </c>
      <c r="B88" s="5"/>
      <c r="C88" s="5"/>
      <c r="D88" s="5"/>
      <c r="E88" s="120"/>
      <c r="F88" s="120"/>
      <c r="G88" s="5"/>
      <c r="H88" s="5"/>
      <c r="I88" s="5"/>
      <c r="J88" s="5"/>
      <c r="K88" s="5"/>
    </row>
    <row r="89" spans="1:11" ht="15" customHeight="1">
      <c r="A89" s="5" t="s">
        <v>129</v>
      </c>
      <c r="B89" s="5"/>
      <c r="C89" s="5"/>
      <c r="D89" s="5"/>
      <c r="E89" s="121"/>
      <c r="F89" s="121"/>
      <c r="G89" s="121"/>
      <c r="H89" s="121"/>
      <c r="I89" s="121"/>
      <c r="J89" s="5"/>
      <c r="K89" s="5"/>
    </row>
    <row r="90" spans="1:11" ht="15" customHeight="1">
      <c r="A90" s="5" t="s">
        <v>117</v>
      </c>
      <c r="B90" s="5"/>
      <c r="C90" s="5"/>
      <c r="D90" s="5"/>
      <c r="E90" s="121"/>
      <c r="F90" s="121"/>
      <c r="G90" s="121"/>
      <c r="H90" s="121"/>
      <c r="I90" s="121"/>
      <c r="J90" s="5"/>
      <c r="K90" s="5"/>
    </row>
    <row r="91" spans="1:11" ht="15" customHeight="1">
      <c r="A91" s="5"/>
      <c r="B91" s="5"/>
      <c r="C91" s="5"/>
      <c r="D91" s="5"/>
      <c r="E91" s="42"/>
      <c r="F91" s="42"/>
      <c r="G91" s="42"/>
      <c r="H91" s="42"/>
      <c r="I91" s="42"/>
      <c r="J91" s="5"/>
      <c r="K91" s="5"/>
    </row>
    <row r="92" spans="1:11" ht="15">
      <c r="A92" s="20"/>
      <c r="B92" s="20"/>
      <c r="C92" s="20"/>
      <c r="D92" s="20"/>
      <c r="E92" s="42"/>
      <c r="F92" s="42"/>
      <c r="G92" s="42"/>
      <c r="H92" s="42"/>
      <c r="I92" s="42"/>
      <c r="J92" s="20"/>
      <c r="K92" s="20"/>
    </row>
    <row r="93" spans="1:11" ht="15">
      <c r="A93" s="20"/>
      <c r="B93" s="20"/>
      <c r="C93" s="20"/>
      <c r="D93" s="20"/>
      <c r="E93" s="42"/>
      <c r="F93" s="42"/>
      <c r="G93" s="42"/>
      <c r="H93" s="42"/>
      <c r="I93" s="42"/>
      <c r="J93" s="20"/>
      <c r="K93" s="20"/>
    </row>
    <row r="94" spans="1:11" ht="15">
      <c r="A94" s="20"/>
      <c r="B94" s="20"/>
      <c r="C94" s="20"/>
      <c r="D94" s="20"/>
      <c r="E94" s="42"/>
      <c r="F94" s="42"/>
      <c r="G94" s="42"/>
      <c r="H94" s="42"/>
      <c r="I94" s="42"/>
      <c r="J94" s="20"/>
      <c r="K94" s="20"/>
    </row>
    <row r="95" spans="1:11" ht="15">
      <c r="A95" s="20"/>
      <c r="B95" s="20"/>
      <c r="C95" s="20"/>
      <c r="D95" s="20"/>
      <c r="E95" s="42"/>
      <c r="F95" s="42"/>
      <c r="G95" s="42"/>
      <c r="H95" s="42"/>
      <c r="I95" s="42"/>
      <c r="J95" s="20"/>
      <c r="K95" s="20"/>
    </row>
    <row r="96" spans="1:11" ht="15">
      <c r="A96" s="20"/>
      <c r="B96" s="20"/>
      <c r="C96" s="20"/>
      <c r="D96" s="20"/>
      <c r="E96" s="42"/>
      <c r="F96" s="42"/>
      <c r="G96" s="42"/>
      <c r="H96" s="42"/>
      <c r="I96" s="42"/>
      <c r="J96" s="20"/>
      <c r="K96" s="20"/>
    </row>
    <row r="97" spans="1:11" ht="15">
      <c r="A97" s="20"/>
      <c r="B97" s="20"/>
      <c r="C97" s="20"/>
      <c r="D97" s="20"/>
      <c r="E97" s="42"/>
      <c r="F97" s="42"/>
      <c r="G97" s="42"/>
      <c r="H97" s="42"/>
      <c r="I97" s="42"/>
      <c r="J97" s="20"/>
      <c r="K97" s="20"/>
    </row>
    <row r="98" spans="1:11" ht="15">
      <c r="A98" s="20"/>
      <c r="B98" s="20"/>
      <c r="C98" s="20"/>
      <c r="D98" s="20"/>
      <c r="E98" s="42"/>
      <c r="F98" s="42"/>
      <c r="G98" s="42"/>
      <c r="H98" s="42"/>
      <c r="I98" s="42"/>
      <c r="J98" s="20"/>
      <c r="K98" s="20"/>
    </row>
    <row r="99" spans="1:11" ht="15">
      <c r="A99" s="20"/>
      <c r="B99" s="20"/>
      <c r="C99" s="20"/>
      <c r="D99" s="20"/>
      <c r="E99" s="42"/>
      <c r="F99" s="42"/>
      <c r="G99" s="42"/>
      <c r="H99" s="42"/>
      <c r="I99" s="42"/>
      <c r="J99" s="20"/>
      <c r="K99" s="20"/>
    </row>
    <row r="100" spans="1:11" ht="15">
      <c r="A100" s="20"/>
      <c r="B100" s="20"/>
      <c r="C100" s="20"/>
      <c r="D100" s="20"/>
      <c r="E100" s="42"/>
      <c r="F100" s="42"/>
      <c r="G100" s="42"/>
      <c r="H100" s="42"/>
      <c r="I100" s="42"/>
      <c r="J100" s="20"/>
      <c r="K100" s="20"/>
    </row>
    <row r="101" spans="1:11" ht="15">
      <c r="A101" s="20"/>
      <c r="B101" s="20"/>
      <c r="C101" s="20"/>
      <c r="D101" s="20"/>
      <c r="E101" s="42"/>
      <c r="F101" s="42"/>
      <c r="G101" s="42"/>
      <c r="H101" s="42"/>
      <c r="I101" s="42"/>
      <c r="J101" s="20"/>
      <c r="K101" s="20"/>
    </row>
    <row r="102" spans="1:11" ht="15">
      <c r="A102" s="20"/>
      <c r="B102" s="20"/>
      <c r="C102" s="20"/>
      <c r="D102" s="20"/>
      <c r="E102" s="42"/>
      <c r="F102" s="42"/>
      <c r="G102" s="42"/>
      <c r="H102" s="42"/>
      <c r="I102" s="42"/>
      <c r="J102" s="20"/>
      <c r="K102" s="20"/>
    </row>
  </sheetData>
  <sheetProtection/>
  <mergeCells count="21">
    <mergeCell ref="A72:B72"/>
    <mergeCell ref="A74:B74"/>
    <mergeCell ref="A80:B80"/>
    <mergeCell ref="A81:B81"/>
    <mergeCell ref="A1:K1"/>
    <mergeCell ref="A61:B61"/>
    <mergeCell ref="A62:B62"/>
    <mergeCell ref="A63:B63"/>
    <mergeCell ref="A64:B64"/>
    <mergeCell ref="A65:B65"/>
    <mergeCell ref="A67:B67"/>
    <mergeCell ref="A68:B68"/>
    <mergeCell ref="A69:B69"/>
    <mergeCell ref="A70:B70"/>
    <mergeCell ref="A71:B71"/>
    <mergeCell ref="A83:B83"/>
    <mergeCell ref="A84:B84"/>
    <mergeCell ref="A85:B85"/>
    <mergeCell ref="A86:B86"/>
    <mergeCell ref="A87:B87"/>
    <mergeCell ref="A82:B8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8" width="9.7109375" style="39" customWidth="1"/>
    <col min="9" max="10" width="9.7109375" style="0" customWidth="1"/>
    <col min="12" max="12" width="9.140625" style="0" customWidth="1"/>
  </cols>
  <sheetData>
    <row r="1" spans="1:10" ht="18" customHeight="1">
      <c r="A1" s="201" t="s">
        <v>6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5" customHeight="1">
      <c r="A2" s="29" t="s">
        <v>15</v>
      </c>
      <c r="B2" s="12"/>
      <c r="C2" s="12"/>
      <c r="D2" s="12"/>
      <c r="E2" s="41"/>
      <c r="F2" s="41"/>
      <c r="G2" s="41"/>
      <c r="H2" s="41"/>
      <c r="I2" s="13"/>
      <c r="J2" s="13"/>
    </row>
    <row r="3" spans="1:10" ht="12.75" customHeight="1">
      <c r="A3" s="52"/>
      <c r="B3" s="52"/>
      <c r="C3" s="57"/>
      <c r="D3" s="54"/>
      <c r="E3" s="55">
        <v>2014</v>
      </c>
      <c r="F3" s="55">
        <v>2013</v>
      </c>
      <c r="G3" s="55">
        <v>2013</v>
      </c>
      <c r="H3" s="55">
        <v>2012</v>
      </c>
      <c r="I3" s="55">
        <v>2011</v>
      </c>
      <c r="J3" s="55">
        <v>2010</v>
      </c>
    </row>
    <row r="4" spans="1:10" ht="12.75" customHeight="1">
      <c r="A4" s="56"/>
      <c r="B4" s="56"/>
      <c r="C4" s="57"/>
      <c r="D4" s="54"/>
      <c r="E4" s="55" t="s">
        <v>112</v>
      </c>
      <c r="F4" s="55" t="s">
        <v>112</v>
      </c>
      <c r="G4" s="55"/>
      <c r="H4" s="55"/>
      <c r="I4" s="55"/>
      <c r="J4" s="55"/>
    </row>
    <row r="5" spans="1:10" s="15" customFormat="1" ht="12.75" customHeight="1">
      <c r="A5" s="53" t="s">
        <v>9</v>
      </c>
      <c r="B5" s="59"/>
      <c r="C5" s="57"/>
      <c r="D5" s="57" t="s">
        <v>64</v>
      </c>
      <c r="E5" s="58"/>
      <c r="F5" s="58"/>
      <c r="G5" s="58"/>
      <c r="H5" s="58"/>
      <c r="I5" s="58"/>
      <c r="J5" s="58" t="s">
        <v>7</v>
      </c>
    </row>
    <row r="6" ht="1.5" customHeight="1"/>
    <row r="7" spans="1:10" ht="15" customHeight="1">
      <c r="A7" s="27" t="s">
        <v>10</v>
      </c>
      <c r="B7" s="6"/>
      <c r="C7" s="6"/>
      <c r="D7" s="6"/>
      <c r="E7" s="71">
        <v>363.729</v>
      </c>
      <c r="F7" s="100">
        <v>373.601</v>
      </c>
      <c r="G7" s="71">
        <v>1595.847</v>
      </c>
      <c r="H7" s="49">
        <v>1656.875</v>
      </c>
      <c r="I7" s="49">
        <v>1643.317</v>
      </c>
      <c r="J7" s="100">
        <v>1617.289</v>
      </c>
    </row>
    <row r="8" spans="1:10" ht="15" customHeight="1">
      <c r="A8" s="27" t="s">
        <v>11</v>
      </c>
      <c r="B8" s="3"/>
      <c r="C8" s="3"/>
      <c r="D8" s="3"/>
      <c r="E8" s="70">
        <v>-337.362</v>
      </c>
      <c r="F8" s="138">
        <v>-340.45899999999995</v>
      </c>
      <c r="G8" s="70">
        <v>-1421.742</v>
      </c>
      <c r="H8" s="44">
        <v>-1513.482</v>
      </c>
      <c r="I8" s="44">
        <v>-1515.282</v>
      </c>
      <c r="J8" s="138">
        <v>-1505.2010000000002</v>
      </c>
    </row>
    <row r="9" spans="1:10" ht="15" customHeight="1">
      <c r="A9" s="27" t="s">
        <v>12</v>
      </c>
      <c r="B9" s="3"/>
      <c r="C9" s="3"/>
      <c r="D9" s="3"/>
      <c r="E9" s="70">
        <v>-2.6189999999999998</v>
      </c>
      <c r="F9" s="138">
        <v>0.28300000000000003</v>
      </c>
      <c r="G9" s="70">
        <v>-8.360000000000001</v>
      </c>
      <c r="H9" s="44">
        <v>-1.4670000000000007</v>
      </c>
      <c r="I9" s="44">
        <v>-27.854</v>
      </c>
      <c r="J9" s="138">
        <v>-8.218999999999998</v>
      </c>
    </row>
    <row r="10" spans="1:10" ht="15" customHeight="1">
      <c r="A10" s="27" t="s">
        <v>13</v>
      </c>
      <c r="B10" s="3"/>
      <c r="C10" s="3"/>
      <c r="D10" s="3"/>
      <c r="E10" s="70"/>
      <c r="F10" s="138"/>
      <c r="G10" s="70"/>
      <c r="H10" s="44"/>
      <c r="I10" s="44"/>
      <c r="J10" s="138"/>
    </row>
    <row r="11" spans="1:10" ht="15" customHeight="1">
      <c r="A11" s="28" t="s">
        <v>14</v>
      </c>
      <c r="B11" s="21"/>
      <c r="C11" s="21"/>
      <c r="D11" s="21"/>
      <c r="E11" s="69"/>
      <c r="F11" s="137"/>
      <c r="G11" s="69"/>
      <c r="H11" s="46">
        <v>0.324</v>
      </c>
      <c r="I11" s="46"/>
      <c r="J11" s="137">
        <v>0.47300000000000003</v>
      </c>
    </row>
    <row r="12" spans="1:10" ht="15" customHeight="1">
      <c r="A12" s="10" t="s">
        <v>0</v>
      </c>
      <c r="B12" s="10"/>
      <c r="C12" s="10"/>
      <c r="D12" s="10"/>
      <c r="E12" s="71">
        <f aca="true" t="shared" si="0" ref="E12:J12">SUM(E7:E11)</f>
        <v>23.747999999999962</v>
      </c>
      <c r="F12" s="100">
        <f t="shared" si="0"/>
        <v>33.425000000000054</v>
      </c>
      <c r="G12" s="71">
        <f t="shared" si="0"/>
        <v>165.745</v>
      </c>
      <c r="H12" s="49">
        <f t="shared" si="0"/>
        <v>142.25000000000003</v>
      </c>
      <c r="I12" s="49">
        <f t="shared" si="0"/>
        <v>100.18100000000008</v>
      </c>
      <c r="J12" s="100">
        <f t="shared" si="0"/>
        <v>104.34199999999974</v>
      </c>
    </row>
    <row r="13" spans="1:10" ht="15" customHeight="1">
      <c r="A13" s="28" t="s">
        <v>76</v>
      </c>
      <c r="B13" s="21"/>
      <c r="C13" s="21"/>
      <c r="D13" s="21"/>
      <c r="E13" s="69">
        <v>-10.521</v>
      </c>
      <c r="F13" s="137">
        <v>-9.485</v>
      </c>
      <c r="G13" s="69">
        <v>-38.056</v>
      </c>
      <c r="H13" s="46">
        <v>-38.209999999999994</v>
      </c>
      <c r="I13" s="46">
        <v>-35.876000000000005</v>
      </c>
      <c r="J13" s="137">
        <v>-37.925000000000004</v>
      </c>
    </row>
    <row r="14" spans="1:10" ht="15" customHeight="1">
      <c r="A14" s="10" t="s">
        <v>1</v>
      </c>
      <c r="B14" s="10"/>
      <c r="C14" s="10"/>
      <c r="D14" s="10"/>
      <c r="E14" s="71">
        <f aca="true" t="shared" si="1" ref="E14:J14">SUM(E12:E13)</f>
        <v>13.226999999999961</v>
      </c>
      <c r="F14" s="100">
        <f t="shared" si="1"/>
        <v>23.940000000000055</v>
      </c>
      <c r="G14" s="71">
        <f t="shared" si="1"/>
        <v>127.68900000000001</v>
      </c>
      <c r="H14" s="49">
        <f t="shared" si="1"/>
        <v>104.04000000000003</v>
      </c>
      <c r="I14" s="49">
        <f t="shared" si="1"/>
        <v>64.30500000000008</v>
      </c>
      <c r="J14" s="100">
        <f t="shared" si="1"/>
        <v>66.41699999999975</v>
      </c>
    </row>
    <row r="15" spans="1:10" ht="15" customHeight="1">
      <c r="A15" s="27" t="s">
        <v>16</v>
      </c>
      <c r="B15" s="4"/>
      <c r="C15" s="4"/>
      <c r="D15" s="4"/>
      <c r="E15" s="70">
        <v>-0.078</v>
      </c>
      <c r="F15" s="138">
        <v>-0.315</v>
      </c>
      <c r="G15" s="70">
        <v>-1.301</v>
      </c>
      <c r="H15" s="44">
        <v>-1.345</v>
      </c>
      <c r="I15" s="44">
        <v>-1.6709999999999998</v>
      </c>
      <c r="J15" s="138">
        <v>-1.643</v>
      </c>
    </row>
    <row r="16" spans="1:10" ht="15" customHeight="1">
      <c r="A16" s="28" t="s">
        <v>17</v>
      </c>
      <c r="B16" s="21"/>
      <c r="C16" s="21"/>
      <c r="D16" s="21"/>
      <c r="E16" s="69"/>
      <c r="F16" s="137"/>
      <c r="G16" s="69"/>
      <c r="H16" s="46"/>
      <c r="I16" s="46"/>
      <c r="J16" s="137"/>
    </row>
    <row r="17" spans="1:10" ht="15" customHeight="1">
      <c r="A17" s="10" t="s">
        <v>2</v>
      </c>
      <c r="B17" s="10"/>
      <c r="C17" s="10"/>
      <c r="D17" s="10"/>
      <c r="E17" s="71">
        <f aca="true" t="shared" si="2" ref="E17:J17">SUM(E14:E16)</f>
        <v>13.148999999999962</v>
      </c>
      <c r="F17" s="100">
        <f t="shared" si="2"/>
        <v>23.625000000000053</v>
      </c>
      <c r="G17" s="71">
        <f t="shared" si="2"/>
        <v>126.388</v>
      </c>
      <c r="H17" s="49">
        <f t="shared" si="2"/>
        <v>102.69500000000004</v>
      </c>
      <c r="I17" s="49">
        <f t="shared" si="2"/>
        <v>62.63400000000008</v>
      </c>
      <c r="J17" s="100">
        <f t="shared" si="2"/>
        <v>64.77399999999975</v>
      </c>
    </row>
    <row r="18" spans="1:10" ht="15" customHeight="1">
      <c r="A18" s="27" t="s">
        <v>18</v>
      </c>
      <c r="B18" s="3"/>
      <c r="C18" s="3"/>
      <c r="D18" s="3"/>
      <c r="E18" s="70">
        <v>0.42100000000000004</v>
      </c>
      <c r="F18" s="138">
        <v>0.244</v>
      </c>
      <c r="G18" s="70">
        <v>4.532</v>
      </c>
      <c r="H18" s="44">
        <v>1.9500000000000002</v>
      </c>
      <c r="I18" s="44">
        <v>2.599</v>
      </c>
      <c r="J18" s="138">
        <v>7.934000000000001</v>
      </c>
    </row>
    <row r="19" spans="1:10" ht="15" customHeight="1">
      <c r="A19" s="28" t="s">
        <v>19</v>
      </c>
      <c r="B19" s="21"/>
      <c r="C19" s="21"/>
      <c r="D19" s="21"/>
      <c r="E19" s="69">
        <v>-9.774</v>
      </c>
      <c r="F19" s="137">
        <v>-7.348000000000001</v>
      </c>
      <c r="G19" s="69">
        <v>-24.934</v>
      </c>
      <c r="H19" s="46">
        <v>-35.077</v>
      </c>
      <c r="I19" s="46">
        <v>-41.010999999999996</v>
      </c>
      <c r="J19" s="137">
        <v>-43.998000000000005</v>
      </c>
    </row>
    <row r="20" spans="1:10" ht="15" customHeight="1">
      <c r="A20" s="10" t="s">
        <v>3</v>
      </c>
      <c r="B20" s="10"/>
      <c r="C20" s="10"/>
      <c r="D20" s="10"/>
      <c r="E20" s="71">
        <f aca="true" t="shared" si="3" ref="E20:J20">SUM(E17:E19)</f>
        <v>3.795999999999962</v>
      </c>
      <c r="F20" s="100">
        <f t="shared" si="3"/>
        <v>16.52100000000005</v>
      </c>
      <c r="G20" s="71">
        <f t="shared" si="3"/>
        <v>105.98600000000002</v>
      </c>
      <c r="H20" s="49">
        <f t="shared" si="3"/>
        <v>69.56800000000004</v>
      </c>
      <c r="I20" s="49">
        <f t="shared" si="3"/>
        <v>24.22200000000008</v>
      </c>
      <c r="J20" s="100">
        <f t="shared" si="3"/>
        <v>28.709999999999738</v>
      </c>
    </row>
    <row r="21" spans="1:10" ht="15" customHeight="1">
      <c r="A21" s="27" t="s">
        <v>20</v>
      </c>
      <c r="B21" s="3"/>
      <c r="C21" s="3"/>
      <c r="D21" s="3"/>
      <c r="E21" s="70">
        <v>-0.9490000000000001</v>
      </c>
      <c r="F21" s="138">
        <v>-4.031000000000001</v>
      </c>
      <c r="G21" s="70">
        <v>-27.627000000000002</v>
      </c>
      <c r="H21" s="44">
        <v>-27.955000000000002</v>
      </c>
      <c r="I21" s="44">
        <v>-5.844000000000003</v>
      </c>
      <c r="J21" s="138">
        <v>-10.537</v>
      </c>
    </row>
    <row r="22" spans="1:10" ht="15" customHeight="1">
      <c r="A22" s="28" t="s">
        <v>83</v>
      </c>
      <c r="B22" s="23"/>
      <c r="C22" s="23"/>
      <c r="D22" s="23"/>
      <c r="E22" s="69"/>
      <c r="F22" s="137"/>
      <c r="G22" s="69"/>
      <c r="H22" s="46"/>
      <c r="I22" s="46"/>
      <c r="J22" s="137"/>
    </row>
    <row r="23" spans="1:10" ht="15" customHeight="1">
      <c r="A23" s="31" t="s">
        <v>21</v>
      </c>
      <c r="B23" s="11"/>
      <c r="C23" s="11"/>
      <c r="D23" s="11"/>
      <c r="E23" s="71">
        <f aca="true" t="shared" si="4" ref="E23:J23">SUM(E20:E22)</f>
        <v>2.8469999999999622</v>
      </c>
      <c r="F23" s="100">
        <f t="shared" si="4"/>
        <v>12.49000000000005</v>
      </c>
      <c r="G23" s="71">
        <f t="shared" si="4"/>
        <v>78.35900000000001</v>
      </c>
      <c r="H23" s="49">
        <f t="shared" si="4"/>
        <v>41.61300000000004</v>
      </c>
      <c r="I23" s="49">
        <f t="shared" si="4"/>
        <v>18.37800000000008</v>
      </c>
      <c r="J23" s="100">
        <f t="shared" si="4"/>
        <v>18.17299999999974</v>
      </c>
    </row>
    <row r="24" spans="1:10" ht="15" customHeight="1">
      <c r="A24" s="27" t="s">
        <v>22</v>
      </c>
      <c r="B24" s="3"/>
      <c r="C24" s="3"/>
      <c r="D24" s="3"/>
      <c r="E24" s="70">
        <f aca="true" t="shared" si="5" ref="E24:J24">E23-E25</f>
        <v>2.8469999999999622</v>
      </c>
      <c r="F24" s="138">
        <f t="shared" si="5"/>
        <v>12.49000000000005</v>
      </c>
      <c r="G24" s="70">
        <f t="shared" si="5"/>
        <v>78.35900000000001</v>
      </c>
      <c r="H24" s="44">
        <f t="shared" si="5"/>
        <v>41.61300000000004</v>
      </c>
      <c r="I24" s="44">
        <f t="shared" si="5"/>
        <v>18.37800000000008</v>
      </c>
      <c r="J24" s="138">
        <f t="shared" si="5"/>
        <v>18.17299999999974</v>
      </c>
    </row>
    <row r="25" spans="1:10" ht="15" customHeight="1">
      <c r="A25" s="27" t="s">
        <v>85</v>
      </c>
      <c r="B25" s="3"/>
      <c r="C25" s="3"/>
      <c r="D25" s="3"/>
      <c r="E25" s="70"/>
      <c r="F25" s="138"/>
      <c r="G25" s="70"/>
      <c r="H25" s="44"/>
      <c r="I25" s="44"/>
      <c r="J25" s="138"/>
    </row>
    <row r="26" spans="1:10" ht="10.5" customHeight="1">
      <c r="A26" s="3"/>
      <c r="B26" s="3"/>
      <c r="C26" s="3"/>
      <c r="D26" s="3"/>
      <c r="E26" s="70"/>
      <c r="F26" s="138"/>
      <c r="G26" s="70"/>
      <c r="H26" s="44"/>
      <c r="I26" s="44"/>
      <c r="J26" s="44"/>
    </row>
    <row r="27" spans="1:10" ht="15" customHeight="1">
      <c r="A27" s="160" t="s">
        <v>95</v>
      </c>
      <c r="B27" s="161"/>
      <c r="C27" s="161"/>
      <c r="D27" s="161"/>
      <c r="E27" s="162">
        <v>-3.2</v>
      </c>
      <c r="F27" s="164">
        <v>-3.9</v>
      </c>
      <c r="G27" s="162">
        <v>-11.954</v>
      </c>
      <c r="H27" s="163">
        <v>-21.3</v>
      </c>
      <c r="I27" s="163">
        <v>-39</v>
      </c>
      <c r="J27" s="163">
        <v>-27</v>
      </c>
    </row>
    <row r="28" spans="1:10" ht="15" customHeight="1">
      <c r="A28" s="165" t="s">
        <v>96</v>
      </c>
      <c r="B28" s="166"/>
      <c r="C28" s="166"/>
      <c r="D28" s="166"/>
      <c r="E28" s="167">
        <f aca="true" t="shared" si="6" ref="E28:J28">E14-E27</f>
        <v>16.42699999999996</v>
      </c>
      <c r="F28" s="169">
        <f t="shared" si="6"/>
        <v>27.840000000000053</v>
      </c>
      <c r="G28" s="167">
        <f>G14-G27</f>
        <v>139.643</v>
      </c>
      <c r="H28" s="168">
        <f>H14-H27</f>
        <v>125.34000000000003</v>
      </c>
      <c r="I28" s="168">
        <f t="shared" si="6"/>
        <v>103.30500000000008</v>
      </c>
      <c r="J28" s="168">
        <f t="shared" si="6"/>
        <v>93.41699999999975</v>
      </c>
    </row>
    <row r="29" spans="1:10" ht="15">
      <c r="A29" s="3"/>
      <c r="B29" s="3"/>
      <c r="C29" s="3"/>
      <c r="D29" s="3"/>
      <c r="E29" s="44"/>
      <c r="F29" s="44"/>
      <c r="G29" s="44"/>
      <c r="H29" s="44"/>
      <c r="I29" s="44"/>
      <c r="J29" s="44"/>
    </row>
    <row r="30" spans="1:10" ht="12.75" customHeight="1">
      <c r="A30" s="52"/>
      <c r="B30" s="52"/>
      <c r="C30" s="57"/>
      <c r="D30" s="54"/>
      <c r="E30" s="55">
        <f aca="true" t="shared" si="7" ref="E30:J30">E$3</f>
        <v>2014</v>
      </c>
      <c r="F30" s="55">
        <f t="shared" si="7"/>
        <v>2013</v>
      </c>
      <c r="G30" s="55">
        <f t="shared" si="7"/>
        <v>2013</v>
      </c>
      <c r="H30" s="55">
        <f t="shared" si="7"/>
        <v>2012</v>
      </c>
      <c r="I30" s="55">
        <f t="shared" si="7"/>
        <v>2011</v>
      </c>
      <c r="J30" s="55">
        <f t="shared" si="7"/>
        <v>2010</v>
      </c>
    </row>
    <row r="31" spans="1:10" ht="12.75" customHeight="1">
      <c r="A31" s="56"/>
      <c r="B31" s="56"/>
      <c r="C31" s="57"/>
      <c r="D31" s="54"/>
      <c r="E31" s="74"/>
      <c r="F31" s="74"/>
      <c r="G31" s="74"/>
      <c r="H31" s="74"/>
      <c r="I31" s="74">
        <f>IF(I$4="","",I$4)</f>
      </c>
      <c r="J31" s="74"/>
    </row>
    <row r="32" spans="1:10" s="16" customFormat="1" ht="15" customHeight="1">
      <c r="A32" s="53" t="s">
        <v>82</v>
      </c>
      <c r="B32" s="61"/>
      <c r="C32" s="57"/>
      <c r="D32" s="57"/>
      <c r="E32" s="75"/>
      <c r="F32" s="75"/>
      <c r="G32" s="75"/>
      <c r="H32" s="75"/>
      <c r="I32" s="75"/>
      <c r="J32" s="75"/>
    </row>
    <row r="33" spans="5:10" ht="1.5" customHeight="1">
      <c r="E33" s="76"/>
      <c r="F33" s="76"/>
      <c r="G33" s="76"/>
      <c r="H33" s="76"/>
      <c r="I33" s="36"/>
      <c r="J33" s="36"/>
    </row>
    <row r="34" spans="1:10" ht="15" customHeight="1">
      <c r="A34" s="27" t="s">
        <v>4</v>
      </c>
      <c r="B34" s="7"/>
      <c r="C34" s="7"/>
      <c r="D34" s="7"/>
      <c r="E34" s="70">
        <v>1159.138</v>
      </c>
      <c r="F34" s="138">
        <v>1144.155</v>
      </c>
      <c r="G34" s="70">
        <v>1157.711</v>
      </c>
      <c r="H34" s="44">
        <v>1153.934</v>
      </c>
      <c r="I34" s="44">
        <v>1157.309</v>
      </c>
      <c r="J34" s="138">
        <v>1180.343</v>
      </c>
    </row>
    <row r="35" spans="1:10" ht="15" customHeight="1">
      <c r="A35" s="27" t="s">
        <v>23</v>
      </c>
      <c r="B35" s="6"/>
      <c r="C35" s="6"/>
      <c r="D35" s="6"/>
      <c r="E35" s="70">
        <v>54.503000000000014</v>
      </c>
      <c r="F35" s="138">
        <v>52.928</v>
      </c>
      <c r="G35" s="70">
        <v>55.24200000000001</v>
      </c>
      <c r="H35" s="44">
        <v>48.852999999999994</v>
      </c>
      <c r="I35" s="44">
        <v>9.66599999999999</v>
      </c>
      <c r="J35" s="138">
        <v>7.135</v>
      </c>
    </row>
    <row r="36" spans="1:10" ht="15" customHeight="1">
      <c r="A36" s="27" t="s">
        <v>24</v>
      </c>
      <c r="B36" s="6"/>
      <c r="C36" s="6"/>
      <c r="D36" s="6"/>
      <c r="E36" s="70">
        <v>185.17899999999997</v>
      </c>
      <c r="F36" s="138">
        <v>182.78499999999997</v>
      </c>
      <c r="G36" s="70">
        <v>187.76300000000003</v>
      </c>
      <c r="H36" s="44">
        <v>195.77599999999995</v>
      </c>
      <c r="I36" s="44">
        <v>226.5149999999999</v>
      </c>
      <c r="J36" s="138">
        <v>213.62599999999998</v>
      </c>
    </row>
    <row r="37" spans="1:10" ht="15" customHeight="1">
      <c r="A37" s="27" t="s">
        <v>25</v>
      </c>
      <c r="B37" s="6"/>
      <c r="C37" s="6"/>
      <c r="D37" s="6"/>
      <c r="E37" s="70">
        <v>2.302</v>
      </c>
      <c r="F37" s="138">
        <v>2.181</v>
      </c>
      <c r="G37" s="70">
        <v>2.184</v>
      </c>
      <c r="H37" s="44">
        <v>2.218</v>
      </c>
      <c r="I37" s="44">
        <v>2.3289999999999997</v>
      </c>
      <c r="J37" s="138">
        <v>13.124</v>
      </c>
    </row>
    <row r="38" spans="1:10" ht="15" customHeight="1">
      <c r="A38" s="28" t="s">
        <v>26</v>
      </c>
      <c r="B38" s="21"/>
      <c r="C38" s="21"/>
      <c r="D38" s="21"/>
      <c r="E38" s="69">
        <v>14.074</v>
      </c>
      <c r="F38" s="137">
        <v>21.302999999999997</v>
      </c>
      <c r="G38" s="69">
        <v>12.608</v>
      </c>
      <c r="H38" s="46">
        <v>22.725</v>
      </c>
      <c r="I38" s="46">
        <v>34.377</v>
      </c>
      <c r="J38" s="137">
        <v>23.839000000000002</v>
      </c>
    </row>
    <row r="39" spans="1:10" ht="15" customHeight="1">
      <c r="A39" s="29" t="s">
        <v>27</v>
      </c>
      <c r="B39" s="10"/>
      <c r="C39" s="10"/>
      <c r="D39" s="10"/>
      <c r="E39" s="93">
        <f>SUM(E34:E38)</f>
        <v>1415.1959999999997</v>
      </c>
      <c r="F39" s="124">
        <f>SUM(F34:F38)</f>
        <v>1403.3519999999999</v>
      </c>
      <c r="G39" s="71">
        <f>SUM(G34:G38)</f>
        <v>1415.5079999999998</v>
      </c>
      <c r="H39" s="49">
        <f>SUM(H34:H38)</f>
        <v>1423.506</v>
      </c>
      <c r="I39" s="49">
        <f>SUM(I34:I38)</f>
        <v>1430.1959999999997</v>
      </c>
      <c r="J39" s="124">
        <v>1438.067</v>
      </c>
    </row>
    <row r="40" spans="1:10" ht="15" customHeight="1">
      <c r="A40" s="27" t="s">
        <v>28</v>
      </c>
      <c r="B40" s="3"/>
      <c r="C40" s="3"/>
      <c r="D40" s="3"/>
      <c r="E40" s="70">
        <v>174.184</v>
      </c>
      <c r="F40" s="138">
        <v>149.566</v>
      </c>
      <c r="G40" s="70">
        <v>170.266</v>
      </c>
      <c r="H40" s="44">
        <v>155.229</v>
      </c>
      <c r="I40" s="44">
        <v>177.12</v>
      </c>
      <c r="J40" s="138">
        <v>194.93599999999998</v>
      </c>
    </row>
    <row r="41" spans="1:10" ht="15" customHeight="1">
      <c r="A41" s="27" t="s">
        <v>29</v>
      </c>
      <c r="B41" s="3"/>
      <c r="C41" s="3"/>
      <c r="D41" s="3"/>
      <c r="E41" s="70"/>
      <c r="F41" s="138"/>
      <c r="G41" s="70"/>
      <c r="H41" s="44"/>
      <c r="I41" s="44"/>
      <c r="J41" s="138"/>
    </row>
    <row r="42" spans="1:10" ht="15" customHeight="1">
      <c r="A42" s="27" t="s">
        <v>30</v>
      </c>
      <c r="B42" s="3"/>
      <c r="C42" s="3"/>
      <c r="D42" s="3"/>
      <c r="E42" s="70">
        <v>360.18299999999994</v>
      </c>
      <c r="F42" s="138">
        <v>355.09999999999997</v>
      </c>
      <c r="G42" s="70">
        <v>333.18399999999997</v>
      </c>
      <c r="H42" s="44">
        <v>318.029</v>
      </c>
      <c r="I42" s="44">
        <v>332.406</v>
      </c>
      <c r="J42" s="138">
        <v>381.41100000000006</v>
      </c>
    </row>
    <row r="43" spans="1:10" ht="15" customHeight="1">
      <c r="A43" s="27" t="s">
        <v>31</v>
      </c>
      <c r="B43" s="3"/>
      <c r="C43" s="3"/>
      <c r="D43" s="3"/>
      <c r="E43" s="70">
        <v>85.894</v>
      </c>
      <c r="F43" s="138">
        <v>137.811</v>
      </c>
      <c r="G43" s="70">
        <v>201.849</v>
      </c>
      <c r="H43" s="44">
        <v>175.211</v>
      </c>
      <c r="I43" s="44">
        <v>163.219</v>
      </c>
      <c r="J43" s="138">
        <v>206.309</v>
      </c>
    </row>
    <row r="44" spans="1:10" ht="15" customHeight="1">
      <c r="A44" s="28" t="s">
        <v>32</v>
      </c>
      <c r="B44" s="21"/>
      <c r="C44" s="21"/>
      <c r="D44" s="21"/>
      <c r="E44" s="69"/>
      <c r="F44" s="137"/>
      <c r="G44" s="69"/>
      <c r="H44" s="46"/>
      <c r="I44" s="46"/>
      <c r="J44" s="137"/>
    </row>
    <row r="45" spans="1:10" ht="15" customHeight="1">
      <c r="A45" s="30" t="s">
        <v>33</v>
      </c>
      <c r="B45" s="18"/>
      <c r="C45" s="18"/>
      <c r="D45" s="18"/>
      <c r="E45" s="95">
        <f>SUM(E40:E44)</f>
        <v>620.261</v>
      </c>
      <c r="F45" s="125">
        <f>SUM(F40:F44)</f>
        <v>642.477</v>
      </c>
      <c r="G45" s="77">
        <f>SUM(G40:G44)</f>
        <v>705.299</v>
      </c>
      <c r="H45" s="78">
        <f>SUM(H40:H44)</f>
        <v>648.469</v>
      </c>
      <c r="I45" s="78">
        <f>SUM(I40:I44)</f>
        <v>672.745</v>
      </c>
      <c r="J45" s="125">
        <v>782.656</v>
      </c>
    </row>
    <row r="46" spans="1:10" ht="15" customHeight="1">
      <c r="A46" s="29" t="s">
        <v>34</v>
      </c>
      <c r="B46" s="9"/>
      <c r="C46" s="9"/>
      <c r="D46" s="9"/>
      <c r="E46" s="93">
        <f>E45+E39</f>
        <v>2035.4569999999997</v>
      </c>
      <c r="F46" s="124">
        <f>F45+F39</f>
        <v>2045.8289999999997</v>
      </c>
      <c r="G46" s="71">
        <f>G45+G39</f>
        <v>2120.807</v>
      </c>
      <c r="H46" s="49">
        <f>H39+H45</f>
        <v>2071.9750000000004</v>
      </c>
      <c r="I46" s="49">
        <f>I39+I45</f>
        <v>2102.941</v>
      </c>
      <c r="J46" s="124">
        <v>2220.723</v>
      </c>
    </row>
    <row r="47" spans="1:10" ht="15" customHeight="1">
      <c r="A47" s="27" t="s">
        <v>35</v>
      </c>
      <c r="B47" s="3"/>
      <c r="C47" s="3"/>
      <c r="D47" s="3"/>
      <c r="E47" s="70">
        <v>897.8889999999998</v>
      </c>
      <c r="F47" s="138">
        <v>1157.9959999999999</v>
      </c>
      <c r="G47" s="70">
        <v>1246.444</v>
      </c>
      <c r="H47" s="44">
        <v>1156.308</v>
      </c>
      <c r="I47" s="44">
        <v>1122.7779999999998</v>
      </c>
      <c r="J47" s="138">
        <v>1120.1029999999998</v>
      </c>
    </row>
    <row r="48" spans="1:10" ht="15" customHeight="1">
      <c r="A48" s="27" t="s">
        <v>84</v>
      </c>
      <c r="B48" s="3"/>
      <c r="C48" s="3"/>
      <c r="D48" s="3"/>
      <c r="E48" s="70"/>
      <c r="F48" s="138"/>
      <c r="G48" s="70"/>
      <c r="H48" s="44"/>
      <c r="I48" s="44"/>
      <c r="J48" s="138">
        <v>2.8850000000000002</v>
      </c>
    </row>
    <row r="49" spans="1:10" ht="15" customHeight="1">
      <c r="A49" s="27" t="s">
        <v>36</v>
      </c>
      <c r="B49" s="3"/>
      <c r="C49" s="3"/>
      <c r="D49" s="3"/>
      <c r="E49" s="70">
        <v>3.79</v>
      </c>
      <c r="F49" s="138">
        <v>3.831</v>
      </c>
      <c r="G49" s="70">
        <v>3.53</v>
      </c>
      <c r="H49" s="44">
        <v>3.47</v>
      </c>
      <c r="I49" s="44">
        <v>2.753</v>
      </c>
      <c r="J49" s="138">
        <v>4.444</v>
      </c>
    </row>
    <row r="50" spans="1:10" ht="15" customHeight="1">
      <c r="A50" s="27" t="s">
        <v>37</v>
      </c>
      <c r="B50" s="3"/>
      <c r="C50" s="3"/>
      <c r="D50" s="3"/>
      <c r="E50" s="70">
        <v>8.51</v>
      </c>
      <c r="F50" s="138">
        <v>11.923</v>
      </c>
      <c r="G50" s="70">
        <v>8.5</v>
      </c>
      <c r="H50" s="44">
        <v>11.704</v>
      </c>
      <c r="I50" s="44">
        <v>21.755000000000003</v>
      </c>
      <c r="J50" s="138">
        <v>23.872</v>
      </c>
    </row>
    <row r="51" spans="1:10" ht="15" customHeight="1">
      <c r="A51" s="27" t="s">
        <v>38</v>
      </c>
      <c r="B51" s="3"/>
      <c r="C51" s="3"/>
      <c r="D51" s="3"/>
      <c r="E51" s="70">
        <v>779.904</v>
      </c>
      <c r="F51" s="138">
        <v>558.287</v>
      </c>
      <c r="G51" s="70">
        <v>496.1</v>
      </c>
      <c r="H51" s="44">
        <v>569.995</v>
      </c>
      <c r="I51" s="44">
        <v>632.053</v>
      </c>
      <c r="J51" s="138">
        <v>705.3249999999999</v>
      </c>
    </row>
    <row r="52" spans="1:10" ht="15" customHeight="1">
      <c r="A52" s="27" t="s">
        <v>39</v>
      </c>
      <c r="B52" s="3"/>
      <c r="C52" s="3"/>
      <c r="D52" s="3"/>
      <c r="E52" s="70">
        <v>345.36400000000003</v>
      </c>
      <c r="F52" s="138">
        <v>313.79200000000003</v>
      </c>
      <c r="G52" s="70">
        <v>366.233</v>
      </c>
      <c r="H52" s="44">
        <v>330.498</v>
      </c>
      <c r="I52" s="44">
        <v>323.602</v>
      </c>
      <c r="J52" s="138">
        <v>364.094</v>
      </c>
    </row>
    <row r="53" spans="1:10" ht="15" customHeight="1">
      <c r="A53" s="27" t="s">
        <v>77</v>
      </c>
      <c r="B53" s="3"/>
      <c r="C53" s="3"/>
      <c r="D53" s="3"/>
      <c r="E53" s="70"/>
      <c r="F53" s="138"/>
      <c r="G53" s="70"/>
      <c r="H53" s="44"/>
      <c r="I53" s="44"/>
      <c r="J53" s="138"/>
    </row>
    <row r="54" spans="1:10" ht="15" customHeight="1">
      <c r="A54" s="28" t="s">
        <v>40</v>
      </c>
      <c r="B54" s="21"/>
      <c r="C54" s="21"/>
      <c r="D54" s="21"/>
      <c r="E54" s="69"/>
      <c r="F54" s="137"/>
      <c r="G54" s="69"/>
      <c r="H54" s="46"/>
      <c r="I54" s="46"/>
      <c r="J54" s="137"/>
    </row>
    <row r="55" spans="1:10" ht="15" customHeight="1">
      <c r="A55" s="29" t="s">
        <v>41</v>
      </c>
      <c r="B55" s="9"/>
      <c r="C55" s="9"/>
      <c r="D55" s="9"/>
      <c r="E55" s="93">
        <f>SUM(E47:E54)</f>
        <v>2035.4569999999999</v>
      </c>
      <c r="F55" s="124">
        <f>SUM(F47:F54)</f>
        <v>2045.8289999999997</v>
      </c>
      <c r="G55" s="71">
        <f>SUM(G47:G54)</f>
        <v>2120.8070000000002</v>
      </c>
      <c r="H55" s="49">
        <f>SUM(H47:H54)</f>
        <v>2071.975</v>
      </c>
      <c r="I55" s="49">
        <f>SUM(I47:I54)</f>
        <v>2102.941</v>
      </c>
      <c r="J55" s="124">
        <v>2220.723</v>
      </c>
    </row>
    <row r="56" spans="1:10" ht="15" customHeight="1">
      <c r="A56" s="9"/>
      <c r="B56" s="9"/>
      <c r="C56" s="9"/>
      <c r="D56" s="9"/>
      <c r="E56" s="44"/>
      <c r="F56" s="44"/>
      <c r="G56" s="44"/>
      <c r="H56" s="44"/>
      <c r="I56" s="44"/>
      <c r="J56" s="44"/>
    </row>
    <row r="57" spans="1:10" ht="12.75" customHeight="1">
      <c r="A57" s="62"/>
      <c r="B57" s="52"/>
      <c r="C57" s="54"/>
      <c r="D57" s="54"/>
      <c r="E57" s="55">
        <f aca="true" t="shared" si="8" ref="E57:J57">E$3</f>
        <v>2014</v>
      </c>
      <c r="F57" s="55">
        <f t="shared" si="8"/>
        <v>2013</v>
      </c>
      <c r="G57" s="55">
        <f t="shared" si="8"/>
        <v>2013</v>
      </c>
      <c r="H57" s="55">
        <f t="shared" si="8"/>
        <v>2012</v>
      </c>
      <c r="I57" s="55">
        <f t="shared" si="8"/>
        <v>2011</v>
      </c>
      <c r="J57" s="55">
        <f t="shared" si="8"/>
        <v>2010</v>
      </c>
    </row>
    <row r="58" spans="1:10" ht="12.75" customHeight="1">
      <c r="A58" s="56"/>
      <c r="B58" s="56"/>
      <c r="C58" s="54"/>
      <c r="D58" s="54"/>
      <c r="E58" s="74"/>
      <c r="F58" s="74"/>
      <c r="G58" s="74"/>
      <c r="H58" s="74"/>
      <c r="I58" s="74">
        <f>IF(I$4="","",I$4)</f>
      </c>
      <c r="J58" s="74"/>
    </row>
    <row r="59" spans="1:10" s="16" customFormat="1" ht="15" customHeight="1">
      <c r="A59" s="62" t="s">
        <v>81</v>
      </c>
      <c r="B59" s="61"/>
      <c r="C59" s="57"/>
      <c r="D59" s="57"/>
      <c r="E59" s="75"/>
      <c r="F59" s="75"/>
      <c r="G59" s="75"/>
      <c r="H59" s="75"/>
      <c r="I59" s="75"/>
      <c r="J59" s="75"/>
    </row>
    <row r="60" spans="5:10" ht="1.5" customHeight="1">
      <c r="E60" s="76"/>
      <c r="F60" s="76"/>
      <c r="G60" s="76"/>
      <c r="H60" s="76"/>
      <c r="I60" s="36"/>
      <c r="J60" s="36"/>
    </row>
    <row r="61" spans="1:10" ht="24.75" customHeight="1">
      <c r="A61" s="200" t="s">
        <v>42</v>
      </c>
      <c r="B61" s="200"/>
      <c r="C61" s="8"/>
      <c r="D61" s="8"/>
      <c r="E61" s="68">
        <v>8.647</v>
      </c>
      <c r="F61" s="136">
        <v>20.334</v>
      </c>
      <c r="G61" s="68">
        <v>127.899</v>
      </c>
      <c r="H61" s="47">
        <v>94.891</v>
      </c>
      <c r="I61" s="47">
        <v>59.300999999999995</v>
      </c>
      <c r="J61" s="136"/>
    </row>
    <row r="62" spans="1:10" ht="15" customHeight="1">
      <c r="A62" s="202" t="s">
        <v>43</v>
      </c>
      <c r="B62" s="202"/>
      <c r="C62" s="22"/>
      <c r="D62" s="22"/>
      <c r="E62" s="69">
        <v>-45.025</v>
      </c>
      <c r="F62" s="137">
        <v>-47.794999999999995</v>
      </c>
      <c r="G62" s="69">
        <v>-0.5720000000000063</v>
      </c>
      <c r="H62" s="46">
        <v>25.286</v>
      </c>
      <c r="I62" s="46">
        <v>15.591999999999999</v>
      </c>
      <c r="J62" s="137"/>
    </row>
    <row r="63" spans="1:12" ht="16.5" customHeight="1">
      <c r="A63" s="206" t="s">
        <v>44</v>
      </c>
      <c r="B63" s="206"/>
      <c r="C63" s="24"/>
      <c r="D63" s="24"/>
      <c r="E63" s="73">
        <f>SUM(E61:E62)</f>
        <v>-36.378</v>
      </c>
      <c r="F63" s="127">
        <f>SUM(F61:F62)</f>
        <v>-27.460999999999995</v>
      </c>
      <c r="G63" s="73">
        <f>SUM(G61:G62)</f>
        <v>127.327</v>
      </c>
      <c r="H63" s="49">
        <f>SUM(H61:H62)</f>
        <v>120.177</v>
      </c>
      <c r="I63" s="49">
        <f>SUM(I61:I62)</f>
        <v>74.893</v>
      </c>
      <c r="J63" s="124" t="s">
        <v>8</v>
      </c>
      <c r="L63" s="13"/>
    </row>
    <row r="64" spans="1:12" ht="15" customHeight="1">
      <c r="A64" s="200" t="s">
        <v>45</v>
      </c>
      <c r="B64" s="200"/>
      <c r="C64" s="3"/>
      <c r="D64" s="3"/>
      <c r="E64" s="70">
        <v>-7.687</v>
      </c>
      <c r="F64" s="138">
        <v>-8.425</v>
      </c>
      <c r="G64" s="70">
        <v>-36.272</v>
      </c>
      <c r="H64" s="44">
        <v>-50.597</v>
      </c>
      <c r="I64" s="44">
        <v>-52.816</v>
      </c>
      <c r="J64" s="138"/>
      <c r="L64" s="13"/>
    </row>
    <row r="65" spans="1:10" ht="15" customHeight="1">
      <c r="A65" s="202" t="s">
        <v>78</v>
      </c>
      <c r="B65" s="202"/>
      <c r="C65" s="21"/>
      <c r="D65" s="21"/>
      <c r="E65" s="69"/>
      <c r="F65" s="137"/>
      <c r="G65" s="69"/>
      <c r="H65" s="46"/>
      <c r="I65" s="46"/>
      <c r="J65" s="137"/>
    </row>
    <row r="66" spans="1:10" s="39" customFormat="1" ht="16.5" customHeight="1">
      <c r="A66" s="126" t="s">
        <v>46</v>
      </c>
      <c r="B66" s="126"/>
      <c r="C66" s="25"/>
      <c r="D66" s="25"/>
      <c r="E66" s="73">
        <f>SUM(E63:E65)</f>
        <v>-44.065</v>
      </c>
      <c r="F66" s="127">
        <f>SUM(F63:F65)</f>
        <v>-35.885999999999996</v>
      </c>
      <c r="G66" s="73">
        <f>SUM(G63:G65)</f>
        <v>91.055</v>
      </c>
      <c r="H66" s="49">
        <f>SUM(H63:H65)</f>
        <v>69.58000000000001</v>
      </c>
      <c r="I66" s="49">
        <f>SUM(I63:I65)</f>
        <v>22.076999999999998</v>
      </c>
      <c r="J66" s="139" t="s">
        <v>8</v>
      </c>
    </row>
    <row r="67" spans="1:10" ht="15" customHeight="1">
      <c r="A67" s="202" t="s">
        <v>47</v>
      </c>
      <c r="B67" s="202"/>
      <c r="C67" s="26"/>
      <c r="D67" s="26"/>
      <c r="E67" s="69"/>
      <c r="F67" s="137"/>
      <c r="G67" s="69"/>
      <c r="H67" s="46"/>
      <c r="I67" s="46"/>
      <c r="J67" s="137"/>
    </row>
    <row r="68" spans="1:10" ht="16.5" customHeight="1">
      <c r="A68" s="206" t="s">
        <v>48</v>
      </c>
      <c r="B68" s="206"/>
      <c r="C68" s="9"/>
      <c r="D68" s="9"/>
      <c r="E68" s="73">
        <f>SUM(E66:E67)</f>
        <v>-44.065</v>
      </c>
      <c r="F68" s="127">
        <f>SUM(F66:F67)</f>
        <v>-35.885999999999996</v>
      </c>
      <c r="G68" s="73">
        <f>SUM(G66:G67)</f>
        <v>91.055</v>
      </c>
      <c r="H68" s="49">
        <f>SUM(H66:H67)</f>
        <v>69.58000000000001</v>
      </c>
      <c r="I68" s="49">
        <f>SUM(I66:I67)</f>
        <v>22.076999999999998</v>
      </c>
      <c r="J68" s="124" t="s">
        <v>8</v>
      </c>
    </row>
    <row r="69" spans="1:10" ht="15" customHeight="1">
      <c r="A69" s="200" t="s">
        <v>49</v>
      </c>
      <c r="B69" s="200"/>
      <c r="C69" s="3"/>
      <c r="D69" s="3"/>
      <c r="E69" s="70">
        <v>276.463</v>
      </c>
      <c r="F69" s="138"/>
      <c r="G69" s="70">
        <v>-72.473</v>
      </c>
      <c r="H69" s="44">
        <v>-58.754</v>
      </c>
      <c r="I69" s="44">
        <v>-65.049</v>
      </c>
      <c r="J69" s="138"/>
    </row>
    <row r="70" spans="1:10" ht="15" customHeight="1">
      <c r="A70" s="200" t="s">
        <v>50</v>
      </c>
      <c r="B70" s="200"/>
      <c r="C70" s="3"/>
      <c r="D70" s="3"/>
      <c r="E70" s="70"/>
      <c r="F70" s="138"/>
      <c r="G70" s="70"/>
      <c r="H70" s="44"/>
      <c r="I70" s="44"/>
      <c r="J70" s="138"/>
    </row>
    <row r="71" spans="1:10" ht="15" customHeight="1">
      <c r="A71" s="200" t="s">
        <v>51</v>
      </c>
      <c r="B71" s="200"/>
      <c r="C71" s="3"/>
      <c r="D71" s="3"/>
      <c r="E71" s="70">
        <v>-348.063</v>
      </c>
      <c r="F71" s="138"/>
      <c r="G71" s="70"/>
      <c r="H71" s="44"/>
      <c r="I71" s="44"/>
      <c r="J71" s="138"/>
    </row>
    <row r="72" spans="1:10" ht="15" customHeight="1">
      <c r="A72" s="202" t="s">
        <v>52</v>
      </c>
      <c r="B72" s="202"/>
      <c r="C72" s="21"/>
      <c r="D72" s="21"/>
      <c r="E72" s="69"/>
      <c r="F72" s="137"/>
      <c r="G72" s="69"/>
      <c r="H72" s="46"/>
      <c r="I72" s="46"/>
      <c r="J72" s="137"/>
    </row>
    <row r="73" spans="1:10" ht="16.5" customHeight="1">
      <c r="A73" s="32" t="s">
        <v>53</v>
      </c>
      <c r="B73" s="32"/>
      <c r="C73" s="19"/>
      <c r="D73" s="19"/>
      <c r="E73" s="77">
        <f>SUM(E69:E72)</f>
        <v>-71.59999999999997</v>
      </c>
      <c r="F73" s="114">
        <f>SUM(F69:F72)</f>
        <v>0</v>
      </c>
      <c r="G73" s="135">
        <f>SUM(G69:G72)</f>
        <v>-72.473</v>
      </c>
      <c r="H73" s="48">
        <f>SUM(H69:H72)</f>
        <v>-58.754</v>
      </c>
      <c r="I73" s="48">
        <f>SUM(I69:I72)</f>
        <v>-65.049</v>
      </c>
      <c r="J73" s="156" t="s">
        <v>8</v>
      </c>
    </row>
    <row r="74" spans="1:10" ht="16.5" customHeight="1">
      <c r="A74" s="206" t="s">
        <v>54</v>
      </c>
      <c r="B74" s="206"/>
      <c r="C74" s="9"/>
      <c r="D74" s="9"/>
      <c r="E74" s="73">
        <f>SUM(E73+E68)</f>
        <v>-115.66499999999996</v>
      </c>
      <c r="F74" s="127">
        <f>SUM(F73+F68)</f>
        <v>-35.885999999999996</v>
      </c>
      <c r="G74" s="73">
        <f>SUM(G73+G68)</f>
        <v>18.582000000000008</v>
      </c>
      <c r="H74" s="49">
        <f>+H68+H73</f>
        <v>10.826000000000015</v>
      </c>
      <c r="I74" s="49">
        <f>+I68+I73</f>
        <v>-42.97200000000001</v>
      </c>
      <c r="J74" s="124" t="s">
        <v>8</v>
      </c>
    </row>
    <row r="75" spans="1:10" ht="15" customHeight="1">
      <c r="A75" s="9"/>
      <c r="B75" s="9"/>
      <c r="C75" s="9"/>
      <c r="D75" s="9"/>
      <c r="E75" s="45"/>
      <c r="F75" s="45"/>
      <c r="G75" s="45"/>
      <c r="H75" s="45"/>
      <c r="I75" s="44"/>
      <c r="J75" s="44"/>
    </row>
    <row r="76" spans="1:10" ht="12.75" customHeight="1">
      <c r="A76" s="62"/>
      <c r="B76" s="52"/>
      <c r="C76" s="54"/>
      <c r="D76" s="54"/>
      <c r="E76" s="55">
        <f aca="true" t="shared" si="9" ref="E76:J76">E$3</f>
        <v>2014</v>
      </c>
      <c r="F76" s="55">
        <f t="shared" si="9"/>
        <v>2013</v>
      </c>
      <c r="G76" s="55">
        <f t="shared" si="9"/>
        <v>2013</v>
      </c>
      <c r="H76" s="55">
        <f t="shared" si="9"/>
        <v>2012</v>
      </c>
      <c r="I76" s="55">
        <f t="shared" si="9"/>
        <v>2011</v>
      </c>
      <c r="J76" s="55">
        <f t="shared" si="9"/>
        <v>2010</v>
      </c>
    </row>
    <row r="77" spans="1:10" ht="12.75" customHeight="1">
      <c r="A77" s="56"/>
      <c r="B77" s="56"/>
      <c r="C77" s="54"/>
      <c r="D77" s="54"/>
      <c r="E77" s="55"/>
      <c r="F77" s="55"/>
      <c r="G77" s="55"/>
      <c r="H77" s="55"/>
      <c r="I77" s="55">
        <f>IF(I$4="","",I$4)</f>
      </c>
      <c r="J77" s="55"/>
    </row>
    <row r="78" spans="1:10" s="16" customFormat="1" ht="15" customHeight="1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</row>
    <row r="79" ht="1.5" customHeight="1"/>
    <row r="80" spans="1:10" ht="15" customHeight="1">
      <c r="A80" s="200" t="s">
        <v>56</v>
      </c>
      <c r="B80" s="200"/>
      <c r="C80" s="6"/>
      <c r="D80" s="6"/>
      <c r="E80" s="63">
        <f>IF(E7=0,"",IF(E14=0,"",(E14/E7))*100)</f>
        <v>3.6364986019811347</v>
      </c>
      <c r="F80" s="99">
        <f>IF(F7=0,"",IF(F14=0,"",(F14/F7))*100)</f>
        <v>6.407905760423568</v>
      </c>
      <c r="G80" s="63">
        <f>IF(G7=0,"",IF(G14=0,"",(G14/G7))*100)</f>
        <v>8.001330954659187</v>
      </c>
      <c r="H80" s="50">
        <f>IF(H14=0,"-",IF(H7=0,"-",H14/H7))*100</f>
        <v>6.279290833647683</v>
      </c>
      <c r="I80" s="50">
        <f>IF(I14=0,"-",IF(I7=0,"-",I14/I7))*100</f>
        <v>3.9131220573997636</v>
      </c>
      <c r="J80" s="99">
        <f>IF(J14=0,"-",IF(J7=0,"-",J14/J7))*100</f>
        <v>4.106687178358335</v>
      </c>
    </row>
    <row r="81" spans="1:10" ht="15" customHeight="1">
      <c r="A81" s="200" t="s">
        <v>57</v>
      </c>
      <c r="B81" s="200"/>
      <c r="C81" s="6"/>
      <c r="D81" s="6"/>
      <c r="E81" s="63">
        <f aca="true" t="shared" si="10" ref="E81:J81">IF(E20=0,"-",IF(E7=0,"-",E20/E7)*100)</f>
        <v>1.043634134204301</v>
      </c>
      <c r="F81" s="99">
        <f t="shared" si="10"/>
        <v>4.422097371259726</v>
      </c>
      <c r="G81" s="63">
        <f t="shared" si="10"/>
        <v>6.641363489106412</v>
      </c>
      <c r="H81" s="50">
        <f t="shared" si="10"/>
        <v>4.198747642399097</v>
      </c>
      <c r="I81" s="50">
        <f t="shared" si="10"/>
        <v>1.4739700252598908</v>
      </c>
      <c r="J81" s="99">
        <f t="shared" si="10"/>
        <v>1.7751929308861765</v>
      </c>
    </row>
    <row r="82" spans="1:10" ht="15" customHeight="1">
      <c r="A82" s="200" t="s">
        <v>58</v>
      </c>
      <c r="B82" s="200"/>
      <c r="C82" s="7"/>
      <c r="D82" s="7"/>
      <c r="E82" s="63" t="s">
        <v>79</v>
      </c>
      <c r="F82" s="99" t="s">
        <v>79</v>
      </c>
      <c r="G82" s="188">
        <f>IF((G47=0),"-",(G24/((G47+H47)/2)*100))</f>
        <v>6.522437604879738</v>
      </c>
      <c r="H82" s="50">
        <f>IF((H47=0),"-",(H24/((H47+I47)/2)*100))</f>
        <v>3.651727051984879</v>
      </c>
      <c r="I82" s="50">
        <f>IF((I47=0),"-",(I24/((I47+J47)/2)*100))</f>
        <v>1.6387851161073712</v>
      </c>
      <c r="J82" s="50" t="s">
        <v>8</v>
      </c>
    </row>
    <row r="83" spans="1:10" ht="15" customHeight="1">
      <c r="A83" s="200" t="s">
        <v>59</v>
      </c>
      <c r="B83" s="200"/>
      <c r="C83" s="7"/>
      <c r="D83" s="7"/>
      <c r="E83" s="63" t="s">
        <v>79</v>
      </c>
      <c r="F83" s="99" t="s">
        <v>79</v>
      </c>
      <c r="G83" s="188">
        <f>IF((G47=0),"-",((G17+G18)/((G47+G48+G49+G51+H47+H48+H49+H51)/2)*100))</f>
        <v>7.533127896596141</v>
      </c>
      <c r="H83" s="50">
        <f>IF((H47=0),"-",((H17+H18)/((H47+H48+H49+H51+I47+I48+I49+I51)/2)*100))</f>
        <v>6.001393032029703</v>
      </c>
      <c r="I83" s="50">
        <f>IF((I47=0),"-",((I17+I18)/((I47+I48+I49+I51+J47+J48+J49+J51)/2)*100))</f>
        <v>3.633805256937994</v>
      </c>
      <c r="J83" s="51" t="s">
        <v>8</v>
      </c>
    </row>
    <row r="84" spans="1:10" ht="15" customHeight="1">
      <c r="A84" s="200" t="s">
        <v>60</v>
      </c>
      <c r="B84" s="200"/>
      <c r="C84" s="6"/>
      <c r="D84" s="6"/>
      <c r="E84" s="67">
        <f aca="true" t="shared" si="11" ref="E84:J84">IF(E47=0,"-",((E47+E48)/E55*100))</f>
        <v>44.1124032588259</v>
      </c>
      <c r="F84" s="101">
        <f t="shared" si="11"/>
        <v>56.60277569630697</v>
      </c>
      <c r="G84" s="67">
        <f t="shared" si="11"/>
        <v>58.77215607077871</v>
      </c>
      <c r="H84" s="176">
        <f t="shared" si="11"/>
        <v>55.80704400390931</v>
      </c>
      <c r="I84" s="176">
        <f t="shared" si="11"/>
        <v>53.3908464383927</v>
      </c>
      <c r="J84" s="101">
        <f t="shared" si="11"/>
        <v>50.56857608985902</v>
      </c>
    </row>
    <row r="85" spans="1:10" ht="15" customHeight="1">
      <c r="A85" s="200" t="s">
        <v>61</v>
      </c>
      <c r="B85" s="200"/>
      <c r="C85" s="6"/>
      <c r="D85" s="6"/>
      <c r="E85" s="64">
        <f aca="true" t="shared" si="12" ref="E85:J85">IF((E51+E49-E43-E41-E37)=0,"-",(E51+E49-E43-E41-E37))</f>
        <v>695.4979999999999</v>
      </c>
      <c r="F85" s="102">
        <f t="shared" si="12"/>
        <v>422.12600000000003</v>
      </c>
      <c r="G85" s="64">
        <f t="shared" si="12"/>
        <v>295.597</v>
      </c>
      <c r="H85" s="1">
        <f t="shared" si="12"/>
        <v>396.036</v>
      </c>
      <c r="I85" s="1">
        <f t="shared" si="12"/>
        <v>469.25800000000004</v>
      </c>
      <c r="J85" s="102">
        <f t="shared" si="12"/>
        <v>490.3359999999999</v>
      </c>
    </row>
    <row r="86" spans="1:10" ht="15" customHeight="1">
      <c r="A86" s="200" t="s">
        <v>62</v>
      </c>
      <c r="B86" s="200"/>
      <c r="C86" s="3"/>
      <c r="D86" s="3"/>
      <c r="E86" s="65">
        <f aca="true" t="shared" si="13" ref="E86:J86">IF((E47=0),"-",((E51+E49)/(E47+E48)))</f>
        <v>0.8728183550527963</v>
      </c>
      <c r="F86" s="103">
        <f t="shared" si="13"/>
        <v>0.4854230929985942</v>
      </c>
      <c r="G86" s="65">
        <f t="shared" si="13"/>
        <v>0.40084432192701797</v>
      </c>
      <c r="H86" s="33">
        <f t="shared" si="13"/>
        <v>0.49594485206363703</v>
      </c>
      <c r="I86" s="33">
        <f t="shared" si="13"/>
        <v>0.5653887055143583</v>
      </c>
      <c r="J86" s="103">
        <f t="shared" si="13"/>
        <v>0.6320361392997966</v>
      </c>
    </row>
    <row r="87" spans="1:10" ht="15" customHeight="1">
      <c r="A87" s="202" t="s">
        <v>63</v>
      </c>
      <c r="B87" s="202"/>
      <c r="C87" s="21"/>
      <c r="D87" s="21"/>
      <c r="E87" s="66" t="s">
        <v>79</v>
      </c>
      <c r="F87" s="147" t="s">
        <v>79</v>
      </c>
      <c r="G87" s="192">
        <v>1146</v>
      </c>
      <c r="H87" s="17">
        <v>1140</v>
      </c>
      <c r="I87" s="17">
        <v>1158</v>
      </c>
      <c r="J87" s="147">
        <v>1102</v>
      </c>
    </row>
    <row r="88" spans="1:10" ht="15" customHeight="1">
      <c r="A88" s="129" t="s">
        <v>123</v>
      </c>
      <c r="B88" s="120"/>
      <c r="C88" s="120"/>
      <c r="D88" s="120"/>
      <c r="E88" s="120"/>
      <c r="F88" s="120"/>
      <c r="G88" s="120"/>
      <c r="H88" s="120"/>
      <c r="I88" s="120"/>
      <c r="J88" s="120"/>
    </row>
    <row r="89" spans="1:10" ht="15">
      <c r="A89" s="130"/>
      <c r="B89" s="121"/>
      <c r="C89" s="121"/>
      <c r="D89" s="121"/>
      <c r="E89" s="121"/>
      <c r="F89" s="121"/>
      <c r="G89" s="121"/>
      <c r="H89" s="121"/>
      <c r="I89" s="122"/>
      <c r="J89" s="122"/>
    </row>
    <row r="90" spans="1:10" ht="15">
      <c r="A90" s="130"/>
      <c r="B90" s="121"/>
      <c r="C90" s="121"/>
      <c r="D90" s="121"/>
      <c r="E90" s="121"/>
      <c r="F90" s="121"/>
      <c r="G90" s="121"/>
      <c r="H90" s="121"/>
      <c r="I90" s="122"/>
      <c r="J90" s="122"/>
    </row>
    <row r="91" spans="1:10" ht="15">
      <c r="A91" s="20"/>
      <c r="B91" s="20"/>
      <c r="C91" s="20"/>
      <c r="D91" s="20"/>
      <c r="E91" s="42"/>
      <c r="F91" s="42"/>
      <c r="G91" s="42"/>
      <c r="H91" s="42"/>
      <c r="I91" s="20"/>
      <c r="J91" s="20"/>
    </row>
    <row r="92" spans="1:10" ht="15">
      <c r="A92" s="20"/>
      <c r="B92" s="20"/>
      <c r="C92" s="20"/>
      <c r="D92" s="20"/>
      <c r="E92" s="42"/>
      <c r="F92" s="42"/>
      <c r="G92" s="42"/>
      <c r="H92" s="42"/>
      <c r="I92" s="20"/>
      <c r="J92" s="20"/>
    </row>
    <row r="93" spans="1:10" ht="15">
      <c r="A93" s="20"/>
      <c r="B93" s="20"/>
      <c r="C93" s="20"/>
      <c r="D93" s="20"/>
      <c r="E93" s="42"/>
      <c r="F93" s="42"/>
      <c r="G93" s="42"/>
      <c r="H93" s="42"/>
      <c r="I93" s="20"/>
      <c r="J93" s="20"/>
    </row>
    <row r="94" spans="1:10" ht="15">
      <c r="A94" s="20"/>
      <c r="B94" s="20"/>
      <c r="C94" s="20"/>
      <c r="D94" s="20"/>
      <c r="E94" s="42"/>
      <c r="F94" s="42"/>
      <c r="G94" s="42"/>
      <c r="H94" s="42"/>
      <c r="I94" s="20"/>
      <c r="J94" s="20"/>
    </row>
    <row r="95" spans="1:10" ht="15">
      <c r="A95" s="20"/>
      <c r="B95" s="20"/>
      <c r="C95" s="20"/>
      <c r="D95" s="20"/>
      <c r="E95" s="42"/>
      <c r="F95" s="42"/>
      <c r="G95" s="42"/>
      <c r="H95" s="42"/>
      <c r="I95" s="20"/>
      <c r="J95" s="20"/>
    </row>
    <row r="96" spans="1:10" ht="15">
      <c r="A96" s="20"/>
      <c r="B96" s="20"/>
      <c r="C96" s="20"/>
      <c r="D96" s="20"/>
      <c r="E96" s="42"/>
      <c r="F96" s="42"/>
      <c r="G96" s="42"/>
      <c r="H96" s="42"/>
      <c r="I96" s="20"/>
      <c r="J96" s="20"/>
    </row>
    <row r="97" spans="1:10" ht="15">
      <c r="A97" s="20"/>
      <c r="B97" s="20"/>
      <c r="C97" s="20"/>
      <c r="D97" s="20"/>
      <c r="E97" s="42"/>
      <c r="F97" s="42"/>
      <c r="G97" s="42"/>
      <c r="H97" s="42"/>
      <c r="I97" s="20"/>
      <c r="J97" s="20"/>
    </row>
    <row r="98" spans="1:10" ht="15">
      <c r="A98" s="20"/>
      <c r="B98" s="20"/>
      <c r="C98" s="20"/>
      <c r="D98" s="20"/>
      <c r="E98" s="42"/>
      <c r="F98" s="42"/>
      <c r="G98" s="42"/>
      <c r="H98" s="42"/>
      <c r="I98" s="20"/>
      <c r="J98" s="20"/>
    </row>
    <row r="99" spans="1:10" ht="15">
      <c r="A99" s="20"/>
      <c r="B99" s="20"/>
      <c r="C99" s="20"/>
      <c r="D99" s="20"/>
      <c r="E99" s="42"/>
      <c r="F99" s="42"/>
      <c r="G99" s="42"/>
      <c r="H99" s="42"/>
      <c r="I99" s="20"/>
      <c r="J99" s="20"/>
    </row>
    <row r="100" spans="1:10" ht="15">
      <c r="A100" s="20"/>
      <c r="B100" s="20"/>
      <c r="C100" s="20"/>
      <c r="D100" s="20"/>
      <c r="E100" s="42"/>
      <c r="F100" s="42"/>
      <c r="G100" s="42"/>
      <c r="H100" s="42"/>
      <c r="I100" s="20"/>
      <c r="J100" s="20"/>
    </row>
    <row r="101" spans="1:10" ht="15">
      <c r="A101" s="20"/>
      <c r="B101" s="20"/>
      <c r="C101" s="20"/>
      <c r="D101" s="20"/>
      <c r="E101" s="42"/>
      <c r="F101" s="42"/>
      <c r="G101" s="42"/>
      <c r="H101" s="42"/>
      <c r="I101" s="20"/>
      <c r="J101" s="20"/>
    </row>
    <row r="102" spans="1:10" ht="15">
      <c r="A102" s="20"/>
      <c r="B102" s="20"/>
      <c r="C102" s="20"/>
      <c r="D102" s="20"/>
      <c r="E102" s="42"/>
      <c r="F102" s="42"/>
      <c r="G102" s="42"/>
      <c r="H102" s="42"/>
      <c r="I102" s="20"/>
      <c r="J102" s="20"/>
    </row>
  </sheetData>
  <sheetProtection/>
  <mergeCells count="21">
    <mergeCell ref="A85:B85"/>
    <mergeCell ref="A86:B86"/>
    <mergeCell ref="A87:B87"/>
    <mergeCell ref="A70:B70"/>
    <mergeCell ref="A71:B71"/>
    <mergeCell ref="A72:B72"/>
    <mergeCell ref="A74:B74"/>
    <mergeCell ref="A80:B80"/>
    <mergeCell ref="A81:B81"/>
    <mergeCell ref="A82:B82"/>
    <mergeCell ref="A83:B83"/>
    <mergeCell ref="A84:B84"/>
    <mergeCell ref="A69:B69"/>
    <mergeCell ref="A1:J1"/>
    <mergeCell ref="A61:B61"/>
    <mergeCell ref="A62:B62"/>
    <mergeCell ref="A63:B63"/>
    <mergeCell ref="A64:B64"/>
    <mergeCell ref="A65:B65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9" width="9.7109375" style="39" customWidth="1"/>
    <col min="10" max="11" width="9.7109375" style="0" customWidth="1"/>
  </cols>
  <sheetData>
    <row r="1" spans="1:11" ht="18" customHeight="1">
      <c r="A1" s="201" t="s">
        <v>74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5" customHeight="1">
      <c r="A2" s="29" t="s">
        <v>15</v>
      </c>
      <c r="B2" s="12"/>
      <c r="C2" s="12"/>
      <c r="D2" s="12"/>
      <c r="E2" s="41"/>
      <c r="F2" s="41"/>
      <c r="G2" s="41"/>
      <c r="H2" s="41"/>
      <c r="I2" s="41"/>
      <c r="J2" s="13"/>
      <c r="K2" s="13"/>
    </row>
    <row r="3" spans="1:11" ht="12.75" customHeight="1">
      <c r="A3" s="52"/>
      <c r="B3" s="52"/>
      <c r="C3" s="57"/>
      <c r="D3" s="54"/>
      <c r="E3" s="55">
        <v>2014</v>
      </c>
      <c r="F3" s="55">
        <v>2013</v>
      </c>
      <c r="G3" s="55">
        <v>2013</v>
      </c>
      <c r="H3" s="55">
        <v>2012</v>
      </c>
      <c r="I3" s="55">
        <v>2012</v>
      </c>
      <c r="J3" s="55">
        <v>2011</v>
      </c>
      <c r="K3" s="55">
        <v>2010</v>
      </c>
    </row>
    <row r="4" spans="1:11" ht="12.75" customHeight="1">
      <c r="A4" s="56"/>
      <c r="B4" s="56"/>
      <c r="C4" s="57"/>
      <c r="D4" s="54"/>
      <c r="E4" s="55" t="s">
        <v>112</v>
      </c>
      <c r="F4" s="55" t="s">
        <v>112</v>
      </c>
      <c r="G4" s="55"/>
      <c r="H4" s="55"/>
      <c r="I4" s="55"/>
      <c r="J4" s="55"/>
      <c r="K4" s="55"/>
    </row>
    <row r="5" spans="1:11" s="15" customFormat="1" ht="12.75" customHeight="1">
      <c r="A5" s="53" t="s">
        <v>9</v>
      </c>
      <c r="B5" s="59"/>
      <c r="C5" s="57"/>
      <c r="D5" s="57" t="s">
        <v>64</v>
      </c>
      <c r="E5" s="58"/>
      <c r="F5" s="58"/>
      <c r="G5" s="58"/>
      <c r="H5" s="58" t="s">
        <v>7</v>
      </c>
      <c r="I5" s="58"/>
      <c r="J5" s="58"/>
      <c r="K5" s="58"/>
    </row>
    <row r="6" ht="1.5" customHeight="1"/>
    <row r="7" spans="1:12" ht="15" customHeight="1">
      <c r="A7" s="27" t="s">
        <v>10</v>
      </c>
      <c r="B7" s="6"/>
      <c r="C7" s="6"/>
      <c r="D7" s="6"/>
      <c r="E7" s="71">
        <v>907.276</v>
      </c>
      <c r="F7" s="100">
        <v>857.135</v>
      </c>
      <c r="G7" s="71">
        <v>4300.007</v>
      </c>
      <c r="H7" s="49">
        <v>4476.079</v>
      </c>
      <c r="I7" s="100">
        <v>4607.423</v>
      </c>
      <c r="J7" s="49">
        <v>5050.059</v>
      </c>
      <c r="K7" s="100">
        <v>5149.265</v>
      </c>
      <c r="L7" s="36"/>
    </row>
    <row r="8" spans="1:12" ht="15" customHeight="1">
      <c r="A8" s="27" t="s">
        <v>11</v>
      </c>
      <c r="B8" s="3"/>
      <c r="C8" s="3"/>
      <c r="D8" s="3"/>
      <c r="E8" s="70">
        <v>-939.0550000000002</v>
      </c>
      <c r="F8" s="138">
        <v>-849.436</v>
      </c>
      <c r="G8" s="70">
        <v>-3895.7419999999997</v>
      </c>
      <c r="H8" s="44">
        <v>-4061.4930000000004</v>
      </c>
      <c r="I8" s="138">
        <v>-4181.948</v>
      </c>
      <c r="J8" s="44">
        <v>-4517.147</v>
      </c>
      <c r="K8" s="138">
        <v>-4531.860000000001</v>
      </c>
      <c r="L8" s="36"/>
    </row>
    <row r="9" spans="1:12" ht="15" customHeight="1">
      <c r="A9" s="27" t="s">
        <v>12</v>
      </c>
      <c r="B9" s="3"/>
      <c r="C9" s="3"/>
      <c r="D9" s="3"/>
      <c r="E9" s="70">
        <v>0.23100000000000043</v>
      </c>
      <c r="F9" s="138">
        <v>0.06500000000000017</v>
      </c>
      <c r="G9" s="70">
        <v>2.5839999999999996</v>
      </c>
      <c r="H9" s="44">
        <v>24.951999999999998</v>
      </c>
      <c r="I9" s="138">
        <v>25.261000000000003</v>
      </c>
      <c r="J9" s="44">
        <v>5.4030000000000005</v>
      </c>
      <c r="K9" s="138">
        <v>5.924000000000001</v>
      </c>
      <c r="L9" s="36"/>
    </row>
    <row r="10" spans="1:12" ht="15" customHeight="1">
      <c r="A10" s="27" t="s">
        <v>13</v>
      </c>
      <c r="B10" s="3"/>
      <c r="C10" s="3"/>
      <c r="D10" s="3"/>
      <c r="E10" s="70">
        <v>0.176</v>
      </c>
      <c r="F10" s="138">
        <v>0.14</v>
      </c>
      <c r="G10" s="70">
        <v>0.235</v>
      </c>
      <c r="H10" s="44">
        <v>1.007</v>
      </c>
      <c r="I10" s="138">
        <v>1.007</v>
      </c>
      <c r="J10" s="44">
        <v>2.188</v>
      </c>
      <c r="K10" s="138">
        <v>2.0340000000000003</v>
      </c>
      <c r="L10" s="36"/>
    </row>
    <row r="11" spans="1:12" ht="15" customHeight="1">
      <c r="A11" s="28" t="s">
        <v>14</v>
      </c>
      <c r="B11" s="21"/>
      <c r="C11" s="21"/>
      <c r="D11" s="21"/>
      <c r="E11" s="69"/>
      <c r="F11" s="137"/>
      <c r="G11" s="69"/>
      <c r="H11" s="46"/>
      <c r="I11" s="137">
        <v>-51.325</v>
      </c>
      <c r="J11" s="46"/>
      <c r="K11" s="137"/>
      <c r="L11" s="36"/>
    </row>
    <row r="12" spans="1:12" ht="15" customHeight="1">
      <c r="A12" s="10" t="s">
        <v>0</v>
      </c>
      <c r="B12" s="10"/>
      <c r="C12" s="10"/>
      <c r="D12" s="10"/>
      <c r="E12" s="71">
        <f aca="true" t="shared" si="0" ref="E12:K12">SUM(E7:E11)</f>
        <v>-31.372000000000224</v>
      </c>
      <c r="F12" s="100">
        <f t="shared" si="0"/>
        <v>7.9039999999999555</v>
      </c>
      <c r="G12" s="71">
        <f t="shared" si="0"/>
        <v>407.0839999999999</v>
      </c>
      <c r="H12" s="49">
        <f t="shared" si="0"/>
        <v>440.54499999999933</v>
      </c>
      <c r="I12" s="100">
        <f t="shared" si="0"/>
        <v>400.4179999999995</v>
      </c>
      <c r="J12" s="49">
        <f t="shared" si="0"/>
        <v>540.5030000000003</v>
      </c>
      <c r="K12" s="100">
        <f t="shared" si="0"/>
        <v>625.3629999999997</v>
      </c>
      <c r="L12" s="36"/>
    </row>
    <row r="13" spans="1:12" ht="15" customHeight="1">
      <c r="A13" s="28" t="s">
        <v>76</v>
      </c>
      <c r="B13" s="21"/>
      <c r="C13" s="21"/>
      <c r="D13" s="21"/>
      <c r="E13" s="69">
        <v>-44.089999999999996</v>
      </c>
      <c r="F13" s="137">
        <v>-27.255</v>
      </c>
      <c r="G13" s="69">
        <v>-107.894</v>
      </c>
      <c r="H13" s="46">
        <v>-112.658</v>
      </c>
      <c r="I13" s="137">
        <v>-112.80199999999999</v>
      </c>
      <c r="J13" s="46">
        <v>-133.459</v>
      </c>
      <c r="K13" s="137">
        <v>-178.991</v>
      </c>
      <c r="L13" s="36"/>
    </row>
    <row r="14" spans="1:12" ht="15" customHeight="1">
      <c r="A14" s="10" t="s">
        <v>1</v>
      </c>
      <c r="B14" s="10"/>
      <c r="C14" s="10"/>
      <c r="D14" s="10"/>
      <c r="E14" s="71">
        <f aca="true" t="shared" si="1" ref="E14:K14">SUM(E12:E13)</f>
        <v>-75.46200000000022</v>
      </c>
      <c r="F14" s="100">
        <f t="shared" si="1"/>
        <v>-19.35100000000004</v>
      </c>
      <c r="G14" s="71">
        <f t="shared" si="1"/>
        <v>299.1899999999999</v>
      </c>
      <c r="H14" s="49">
        <f t="shared" si="1"/>
        <v>327.8869999999993</v>
      </c>
      <c r="I14" s="100">
        <f t="shared" si="1"/>
        <v>287.61599999999953</v>
      </c>
      <c r="J14" s="49">
        <f t="shared" si="1"/>
        <v>407.04400000000027</v>
      </c>
      <c r="K14" s="100">
        <f t="shared" si="1"/>
        <v>446.37199999999973</v>
      </c>
      <c r="L14" s="36"/>
    </row>
    <row r="15" spans="1:12" ht="15" customHeight="1">
      <c r="A15" s="27" t="s">
        <v>16</v>
      </c>
      <c r="B15" s="4"/>
      <c r="C15" s="4"/>
      <c r="D15" s="4"/>
      <c r="E15" s="70"/>
      <c r="F15" s="138"/>
      <c r="G15" s="70"/>
      <c r="H15" s="44"/>
      <c r="I15" s="138"/>
      <c r="J15" s="44">
        <v>-3.512</v>
      </c>
      <c r="K15" s="138">
        <v>-7.027</v>
      </c>
      <c r="L15" s="36"/>
    </row>
    <row r="16" spans="1:12" ht="15" customHeight="1">
      <c r="A16" s="28" t="s">
        <v>17</v>
      </c>
      <c r="B16" s="21"/>
      <c r="C16" s="21"/>
      <c r="D16" s="21"/>
      <c r="E16" s="69"/>
      <c r="F16" s="137"/>
      <c r="G16" s="69"/>
      <c r="H16" s="46"/>
      <c r="I16" s="137"/>
      <c r="J16" s="46">
        <v>-8.296</v>
      </c>
      <c r="K16" s="137"/>
      <c r="L16" s="36"/>
    </row>
    <row r="17" spans="1:12" ht="15" customHeight="1">
      <c r="A17" s="10" t="s">
        <v>2</v>
      </c>
      <c r="B17" s="10"/>
      <c r="C17" s="10"/>
      <c r="D17" s="10"/>
      <c r="E17" s="71">
        <f aca="true" t="shared" si="2" ref="E17:K17">SUM(E14:E16)</f>
        <v>-75.46200000000022</v>
      </c>
      <c r="F17" s="100">
        <f t="shared" si="2"/>
        <v>-19.35100000000004</v>
      </c>
      <c r="G17" s="71">
        <f t="shared" si="2"/>
        <v>299.1899999999999</v>
      </c>
      <c r="H17" s="49">
        <f t="shared" si="2"/>
        <v>327.8869999999993</v>
      </c>
      <c r="I17" s="100">
        <f t="shared" si="2"/>
        <v>287.61599999999953</v>
      </c>
      <c r="J17" s="49">
        <f t="shared" si="2"/>
        <v>395.2360000000003</v>
      </c>
      <c r="K17" s="100">
        <f t="shared" si="2"/>
        <v>439.34499999999974</v>
      </c>
      <c r="L17" s="36"/>
    </row>
    <row r="18" spans="1:12" ht="15" customHeight="1">
      <c r="A18" s="27" t="s">
        <v>18</v>
      </c>
      <c r="B18" s="3"/>
      <c r="C18" s="3"/>
      <c r="D18" s="3"/>
      <c r="E18" s="70">
        <v>6.037000000000001</v>
      </c>
      <c r="F18" s="138">
        <v>1.8359999999999999</v>
      </c>
      <c r="G18" s="70">
        <v>8.51</v>
      </c>
      <c r="H18" s="44">
        <v>33.91</v>
      </c>
      <c r="I18" s="138">
        <v>33.961</v>
      </c>
      <c r="J18" s="44">
        <v>17.633000000000003</v>
      </c>
      <c r="K18" s="138">
        <v>32.822</v>
      </c>
      <c r="L18" s="36"/>
    </row>
    <row r="19" spans="1:12" ht="15" customHeight="1">
      <c r="A19" s="28" t="s">
        <v>19</v>
      </c>
      <c r="B19" s="21"/>
      <c r="C19" s="21"/>
      <c r="D19" s="21"/>
      <c r="E19" s="69">
        <v>-14.183</v>
      </c>
      <c r="F19" s="137">
        <v>-18.341</v>
      </c>
      <c r="G19" s="69">
        <v>-87.38799999999999</v>
      </c>
      <c r="H19" s="46">
        <v>-72.003</v>
      </c>
      <c r="I19" s="137">
        <v>-75.25699999999999</v>
      </c>
      <c r="J19" s="46">
        <v>-97.586</v>
      </c>
      <c r="K19" s="137">
        <v>-144.147</v>
      </c>
      <c r="L19" s="36"/>
    </row>
    <row r="20" spans="1:12" ht="15" customHeight="1">
      <c r="A20" s="10" t="s">
        <v>3</v>
      </c>
      <c r="B20" s="10"/>
      <c r="C20" s="10"/>
      <c r="D20" s="10"/>
      <c r="E20" s="71">
        <f aca="true" t="shared" si="3" ref="E20:K20">SUM(E17:E19)</f>
        <v>-83.6080000000002</v>
      </c>
      <c r="F20" s="100">
        <f t="shared" si="3"/>
        <v>-35.856000000000044</v>
      </c>
      <c r="G20" s="71">
        <f t="shared" si="3"/>
        <v>220.3119999999999</v>
      </c>
      <c r="H20" s="49">
        <f t="shared" si="3"/>
        <v>289.79399999999936</v>
      </c>
      <c r="I20" s="100">
        <f t="shared" si="3"/>
        <v>246.31999999999954</v>
      </c>
      <c r="J20" s="49">
        <f t="shared" si="3"/>
        <v>315.28300000000024</v>
      </c>
      <c r="K20" s="100">
        <f t="shared" si="3"/>
        <v>328.01999999999975</v>
      </c>
      <c r="L20" s="36"/>
    </row>
    <row r="21" spans="1:12" ht="15" customHeight="1">
      <c r="A21" s="27" t="s">
        <v>20</v>
      </c>
      <c r="B21" s="3"/>
      <c r="C21" s="3"/>
      <c r="D21" s="3"/>
      <c r="E21" s="70">
        <v>19.917</v>
      </c>
      <c r="F21" s="138">
        <v>6.170000000000001</v>
      </c>
      <c r="G21" s="70">
        <v>-70.676</v>
      </c>
      <c r="H21" s="44">
        <v>-71.893</v>
      </c>
      <c r="I21" s="138">
        <v>-73.959</v>
      </c>
      <c r="J21" s="44">
        <v>-107.004</v>
      </c>
      <c r="K21" s="138">
        <v>-120.72200000000001</v>
      </c>
      <c r="L21" s="36"/>
    </row>
    <row r="22" spans="1:12" ht="15" customHeight="1">
      <c r="A22" s="28" t="s">
        <v>83</v>
      </c>
      <c r="B22" s="23"/>
      <c r="C22" s="23"/>
      <c r="D22" s="23"/>
      <c r="E22" s="69"/>
      <c r="F22" s="137"/>
      <c r="G22" s="69"/>
      <c r="H22" s="46"/>
      <c r="I22" s="137"/>
      <c r="J22" s="46"/>
      <c r="K22" s="137"/>
      <c r="L22" s="36"/>
    </row>
    <row r="23" spans="1:12" ht="15" customHeight="1">
      <c r="A23" s="31" t="s">
        <v>21</v>
      </c>
      <c r="B23" s="11"/>
      <c r="C23" s="11"/>
      <c r="D23" s="11"/>
      <c r="E23" s="71">
        <f aca="true" t="shared" si="4" ref="E23:K23">SUM(E20:E22)</f>
        <v>-63.6910000000002</v>
      </c>
      <c r="F23" s="100">
        <f t="shared" si="4"/>
        <v>-29.686000000000043</v>
      </c>
      <c r="G23" s="71">
        <f t="shared" si="4"/>
        <v>149.6359999999999</v>
      </c>
      <c r="H23" s="49">
        <f t="shared" si="4"/>
        <v>217.90099999999936</v>
      </c>
      <c r="I23" s="100">
        <f t="shared" si="4"/>
        <v>172.36099999999954</v>
      </c>
      <c r="J23" s="49">
        <f t="shared" si="4"/>
        <v>208.27900000000022</v>
      </c>
      <c r="K23" s="100">
        <f t="shared" si="4"/>
        <v>207.29799999999975</v>
      </c>
      <c r="L23" s="36"/>
    </row>
    <row r="24" spans="1:12" ht="15" customHeight="1">
      <c r="A24" s="27" t="s">
        <v>22</v>
      </c>
      <c r="B24" s="3"/>
      <c r="C24" s="3"/>
      <c r="D24" s="3"/>
      <c r="E24" s="70">
        <f aca="true" t="shared" si="5" ref="E24:K24">E23-E25</f>
        <v>-63.6040000000002</v>
      </c>
      <c r="F24" s="138">
        <f t="shared" si="5"/>
        <v>-29.600000000000044</v>
      </c>
      <c r="G24" s="70">
        <f>G23-G25</f>
        <v>149.56099999999992</v>
      </c>
      <c r="H24" s="44">
        <f>H23-H25</f>
        <v>216.33999999999935</v>
      </c>
      <c r="I24" s="138">
        <f t="shared" si="5"/>
        <v>170.79999999999953</v>
      </c>
      <c r="J24" s="44">
        <f>J23-J25</f>
        <v>208.05300000000022</v>
      </c>
      <c r="K24" s="138">
        <f t="shared" si="5"/>
        <v>208.16699999999975</v>
      </c>
      <c r="L24" s="36"/>
    </row>
    <row r="25" spans="1:12" ht="15" customHeight="1">
      <c r="A25" s="27" t="s">
        <v>85</v>
      </c>
      <c r="B25" s="3"/>
      <c r="C25" s="3"/>
      <c r="D25" s="3"/>
      <c r="E25" s="70">
        <v>-0.087</v>
      </c>
      <c r="F25" s="138">
        <v>-0.086</v>
      </c>
      <c r="G25" s="70">
        <v>0.075</v>
      </c>
      <c r="H25" s="44">
        <v>1.561</v>
      </c>
      <c r="I25" s="138">
        <v>1.561</v>
      </c>
      <c r="J25" s="44">
        <v>0.226</v>
      </c>
      <c r="K25" s="138">
        <v>-0.869</v>
      </c>
      <c r="L25" s="36"/>
    </row>
    <row r="26" spans="1:11" ht="10.5" customHeight="1">
      <c r="A26" s="3"/>
      <c r="B26" s="3"/>
      <c r="C26" s="3"/>
      <c r="D26" s="3"/>
      <c r="E26" s="70"/>
      <c r="F26" s="138"/>
      <c r="G26" s="70"/>
      <c r="H26" s="44"/>
      <c r="I26" s="138"/>
      <c r="J26" s="44"/>
      <c r="K26" s="44"/>
    </row>
    <row r="27" spans="1:11" ht="15" customHeight="1">
      <c r="A27" s="160" t="s">
        <v>95</v>
      </c>
      <c r="B27" s="161"/>
      <c r="C27" s="161"/>
      <c r="D27" s="161"/>
      <c r="E27" s="162">
        <v>-79.744</v>
      </c>
      <c r="F27" s="164">
        <v>-2.842</v>
      </c>
      <c r="G27" s="162">
        <v>-50.649</v>
      </c>
      <c r="H27" s="163">
        <v>-18.875</v>
      </c>
      <c r="I27" s="164">
        <v>-70.2</v>
      </c>
      <c r="J27" s="163">
        <v>-69.434</v>
      </c>
      <c r="K27" s="163">
        <v>-80.421</v>
      </c>
    </row>
    <row r="28" spans="1:11" ht="15" customHeight="1">
      <c r="A28" s="165" t="s">
        <v>96</v>
      </c>
      <c r="B28" s="166"/>
      <c r="C28" s="166"/>
      <c r="D28" s="166"/>
      <c r="E28" s="167">
        <f aca="true" t="shared" si="6" ref="E28:K28">E14-E27</f>
        <v>4.281999999999783</v>
      </c>
      <c r="F28" s="169">
        <f t="shared" si="6"/>
        <v>-16.509000000000043</v>
      </c>
      <c r="G28" s="167">
        <f>G14-G27</f>
        <v>349.8389999999999</v>
      </c>
      <c r="H28" s="168">
        <f>H14-H27</f>
        <v>346.7619999999993</v>
      </c>
      <c r="I28" s="169">
        <f>I14-I27</f>
        <v>357.8159999999995</v>
      </c>
      <c r="J28" s="168">
        <f t="shared" si="6"/>
        <v>476.4780000000003</v>
      </c>
      <c r="K28" s="168">
        <f t="shared" si="6"/>
        <v>526.7929999999998</v>
      </c>
    </row>
    <row r="29" spans="1:11" ht="1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</row>
    <row r="30" spans="1:11" ht="12.75" customHeight="1">
      <c r="A30" s="52"/>
      <c r="B30" s="52"/>
      <c r="C30" s="57"/>
      <c r="D30" s="54"/>
      <c r="E30" s="55">
        <f>E$3</f>
        <v>2014</v>
      </c>
      <c r="F30" s="55">
        <f>F$3</f>
        <v>2013</v>
      </c>
      <c r="G30" s="55">
        <f>G$3</f>
        <v>2013</v>
      </c>
      <c r="H30" s="55">
        <f>H$3</f>
        <v>2012</v>
      </c>
      <c r="I30" s="55">
        <v>2012</v>
      </c>
      <c r="J30" s="55">
        <f>J$3</f>
        <v>2011</v>
      </c>
      <c r="K30" s="55">
        <f>K$3</f>
        <v>2010</v>
      </c>
    </row>
    <row r="31" spans="1:11" ht="12.75" customHeight="1">
      <c r="A31" s="56"/>
      <c r="B31" s="56"/>
      <c r="C31" s="57"/>
      <c r="D31" s="54"/>
      <c r="E31" s="74"/>
      <c r="F31" s="74"/>
      <c r="G31" s="74"/>
      <c r="H31" s="74"/>
      <c r="I31" s="74"/>
      <c r="J31" s="74">
        <f>IF(J$4="","",J$4)</f>
      </c>
      <c r="K31" s="74"/>
    </row>
    <row r="32" spans="1:11" s="16" customFormat="1" ht="15" customHeight="1">
      <c r="A32" s="53" t="s">
        <v>82</v>
      </c>
      <c r="B32" s="61"/>
      <c r="C32" s="57"/>
      <c r="D32" s="57"/>
      <c r="E32" s="75"/>
      <c r="F32" s="75"/>
      <c r="G32" s="75"/>
      <c r="H32" s="75"/>
      <c r="I32" s="75"/>
      <c r="J32" s="75"/>
      <c r="K32" s="75"/>
    </row>
    <row r="33" spans="5:11" ht="1.5" customHeight="1">
      <c r="E33" s="76"/>
      <c r="F33" s="76"/>
      <c r="G33" s="76"/>
      <c r="H33" s="76"/>
      <c r="I33" s="76"/>
      <c r="J33" s="36"/>
      <c r="K33" s="36"/>
    </row>
    <row r="34" spans="1:11" ht="15" customHeight="1">
      <c r="A34" s="27" t="s">
        <v>4</v>
      </c>
      <c r="B34" s="7"/>
      <c r="C34" s="7"/>
      <c r="D34" s="7"/>
      <c r="E34" s="70">
        <v>2953.4350000000004</v>
      </c>
      <c r="F34" s="138">
        <v>2843.6929999999998</v>
      </c>
      <c r="G34" s="70">
        <v>2949.5620000000004</v>
      </c>
      <c r="H34" s="44"/>
      <c r="I34" s="138">
        <v>2908.86</v>
      </c>
      <c r="J34" s="44">
        <v>3154.9210000000003</v>
      </c>
      <c r="K34" s="138">
        <v>3159.444</v>
      </c>
    </row>
    <row r="35" spans="1:11" ht="15" customHeight="1">
      <c r="A35" s="27" t="s">
        <v>23</v>
      </c>
      <c r="B35" s="6"/>
      <c r="C35" s="6"/>
      <c r="D35" s="6"/>
      <c r="E35" s="70">
        <v>27.522999999999996</v>
      </c>
      <c r="F35" s="138">
        <v>18.578000000000017</v>
      </c>
      <c r="G35" s="70">
        <v>26.38600000000001</v>
      </c>
      <c r="H35" s="44"/>
      <c r="I35" s="138">
        <v>19.673000000000016</v>
      </c>
      <c r="J35" s="44">
        <v>17.501000000000005</v>
      </c>
      <c r="K35" s="138">
        <v>25.598</v>
      </c>
    </row>
    <row r="36" spans="1:11" ht="15" customHeight="1">
      <c r="A36" s="27" t="s">
        <v>24</v>
      </c>
      <c r="B36" s="6"/>
      <c r="C36" s="6"/>
      <c r="D36" s="6"/>
      <c r="E36" s="70">
        <v>584.9330000000002</v>
      </c>
      <c r="F36" s="138">
        <v>577.8550000000002</v>
      </c>
      <c r="G36" s="70">
        <v>573.8289999999997</v>
      </c>
      <c r="H36" s="44"/>
      <c r="I36" s="138">
        <v>599.6409999999998</v>
      </c>
      <c r="J36" s="44">
        <v>633.935</v>
      </c>
      <c r="K36" s="138">
        <v>687.3040000000002</v>
      </c>
    </row>
    <row r="37" spans="1:11" ht="15" customHeight="1">
      <c r="A37" s="27" t="s">
        <v>25</v>
      </c>
      <c r="B37" s="6"/>
      <c r="C37" s="6"/>
      <c r="D37" s="6"/>
      <c r="E37" s="70">
        <v>17.843</v>
      </c>
      <c r="F37" s="138">
        <v>23.093</v>
      </c>
      <c r="G37" s="70">
        <v>17.854</v>
      </c>
      <c r="H37" s="44"/>
      <c r="I37" s="138">
        <v>23.35</v>
      </c>
      <c r="J37" s="44">
        <v>22.814</v>
      </c>
      <c r="K37" s="138">
        <v>23.428</v>
      </c>
    </row>
    <row r="38" spans="1:11" ht="15" customHeight="1">
      <c r="A38" s="28" t="s">
        <v>26</v>
      </c>
      <c r="B38" s="21"/>
      <c r="C38" s="21"/>
      <c r="D38" s="21"/>
      <c r="E38" s="69">
        <v>89.358</v>
      </c>
      <c r="F38" s="137">
        <v>68.127</v>
      </c>
      <c r="G38" s="69">
        <v>80.701</v>
      </c>
      <c r="H38" s="46"/>
      <c r="I38" s="137">
        <v>73.561</v>
      </c>
      <c r="J38" s="46">
        <v>78.459</v>
      </c>
      <c r="K38" s="137">
        <v>86.55100000000002</v>
      </c>
    </row>
    <row r="39" spans="1:11" ht="15" customHeight="1">
      <c r="A39" s="29" t="s">
        <v>27</v>
      </c>
      <c r="B39" s="10"/>
      <c r="C39" s="10"/>
      <c r="D39" s="10"/>
      <c r="E39" s="93">
        <f aca="true" t="shared" si="7" ref="E39:K39">SUM(E34:E38)</f>
        <v>3673.0920000000006</v>
      </c>
      <c r="F39" s="124">
        <f t="shared" si="7"/>
        <v>3531.346</v>
      </c>
      <c r="G39" s="177">
        <f t="shared" si="7"/>
        <v>3648.332</v>
      </c>
      <c r="H39" s="94">
        <f t="shared" si="7"/>
        <v>0</v>
      </c>
      <c r="I39" s="124">
        <f t="shared" si="7"/>
        <v>3625.085</v>
      </c>
      <c r="J39" s="49">
        <f t="shared" si="7"/>
        <v>3907.63</v>
      </c>
      <c r="K39" s="100">
        <f t="shared" si="7"/>
        <v>3982.325</v>
      </c>
    </row>
    <row r="40" spans="1:11" ht="15" customHeight="1">
      <c r="A40" s="27" t="s">
        <v>28</v>
      </c>
      <c r="B40" s="3"/>
      <c r="C40" s="3"/>
      <c r="D40" s="3"/>
      <c r="E40" s="70">
        <v>426.41200000000003</v>
      </c>
      <c r="F40" s="138">
        <v>463.798</v>
      </c>
      <c r="G40" s="70">
        <v>408.579</v>
      </c>
      <c r="H40" s="44"/>
      <c r="I40" s="138">
        <v>415.994</v>
      </c>
      <c r="J40" s="44">
        <v>473.526</v>
      </c>
      <c r="K40" s="138">
        <v>504.519</v>
      </c>
    </row>
    <row r="41" spans="1:11" ht="15" customHeight="1">
      <c r="A41" s="27" t="s">
        <v>29</v>
      </c>
      <c r="B41" s="3"/>
      <c r="C41" s="3"/>
      <c r="D41" s="3"/>
      <c r="E41" s="70"/>
      <c r="F41" s="138"/>
      <c r="G41" s="70"/>
      <c r="H41" s="44"/>
      <c r="I41" s="138"/>
      <c r="J41" s="44"/>
      <c r="K41" s="138"/>
    </row>
    <row r="42" spans="1:11" ht="15" customHeight="1">
      <c r="A42" s="27" t="s">
        <v>30</v>
      </c>
      <c r="B42" s="3"/>
      <c r="C42" s="3"/>
      <c r="D42" s="3"/>
      <c r="E42" s="70">
        <v>596.308</v>
      </c>
      <c r="F42" s="138">
        <v>522.828</v>
      </c>
      <c r="G42" s="70">
        <v>596.77</v>
      </c>
      <c r="H42" s="44"/>
      <c r="I42" s="138">
        <v>642.931</v>
      </c>
      <c r="J42" s="44">
        <v>812.4819999999999</v>
      </c>
      <c r="K42" s="138">
        <v>750.3480000000001</v>
      </c>
    </row>
    <row r="43" spans="1:11" ht="15" customHeight="1">
      <c r="A43" s="27" t="s">
        <v>31</v>
      </c>
      <c r="B43" s="3"/>
      <c r="C43" s="3"/>
      <c r="D43" s="3"/>
      <c r="E43" s="70">
        <v>49.975</v>
      </c>
      <c r="F43" s="138">
        <v>77.397</v>
      </c>
      <c r="G43" s="70">
        <v>76.588</v>
      </c>
      <c r="H43" s="44"/>
      <c r="I43" s="138">
        <v>98.745</v>
      </c>
      <c r="J43" s="44">
        <v>282.723</v>
      </c>
      <c r="K43" s="138">
        <v>517.219</v>
      </c>
    </row>
    <row r="44" spans="1:11" ht="15" customHeight="1">
      <c r="A44" s="28" t="s">
        <v>32</v>
      </c>
      <c r="B44" s="21"/>
      <c r="C44" s="21"/>
      <c r="D44" s="21"/>
      <c r="E44" s="69"/>
      <c r="F44" s="137"/>
      <c r="G44" s="69"/>
      <c r="H44" s="46"/>
      <c r="I44" s="137"/>
      <c r="J44" s="46"/>
      <c r="K44" s="137"/>
    </row>
    <row r="45" spans="1:11" ht="15" customHeight="1">
      <c r="A45" s="30" t="s">
        <v>33</v>
      </c>
      <c r="B45" s="18"/>
      <c r="C45" s="18"/>
      <c r="D45" s="18"/>
      <c r="E45" s="95">
        <f aca="true" t="shared" si="8" ref="E45:K45">SUM(E40:E44)</f>
        <v>1072.695</v>
      </c>
      <c r="F45" s="125">
        <f t="shared" si="8"/>
        <v>1064.023</v>
      </c>
      <c r="G45" s="178">
        <f t="shared" si="8"/>
        <v>1081.937</v>
      </c>
      <c r="H45" s="96">
        <f t="shared" si="8"/>
        <v>0</v>
      </c>
      <c r="I45" s="125">
        <f t="shared" si="8"/>
        <v>1157.67</v>
      </c>
      <c r="J45" s="78">
        <f t="shared" si="8"/>
        <v>1568.7309999999998</v>
      </c>
      <c r="K45" s="114">
        <f t="shared" si="8"/>
        <v>1772.0860000000002</v>
      </c>
    </row>
    <row r="46" spans="1:11" ht="15" customHeight="1">
      <c r="A46" s="29" t="s">
        <v>34</v>
      </c>
      <c r="B46" s="9"/>
      <c r="C46" s="9"/>
      <c r="D46" s="9"/>
      <c r="E46" s="93">
        <f>E45+E39</f>
        <v>4745.787</v>
      </c>
      <c r="F46" s="124">
        <f>F45+F39</f>
        <v>4595.369</v>
      </c>
      <c r="G46" s="177">
        <f>G45+G39</f>
        <v>4730.269</v>
      </c>
      <c r="H46" s="94">
        <f>H45+H39</f>
        <v>0</v>
      </c>
      <c r="I46" s="124">
        <f>I45+I39</f>
        <v>4782.755</v>
      </c>
      <c r="J46" s="49">
        <f>J39+J45</f>
        <v>5476.361</v>
      </c>
      <c r="K46" s="100">
        <f>K39+K45</f>
        <v>5754.411</v>
      </c>
    </row>
    <row r="47" spans="1:11" ht="15" customHeight="1">
      <c r="A47" s="27" t="s">
        <v>35</v>
      </c>
      <c r="B47" s="3"/>
      <c r="C47" s="3"/>
      <c r="D47" s="3"/>
      <c r="E47" s="70">
        <v>2475.0330000000004</v>
      </c>
      <c r="F47" s="138">
        <v>2270.8410000000003</v>
      </c>
      <c r="G47" s="70">
        <v>2538.051</v>
      </c>
      <c r="H47" s="44"/>
      <c r="I47" s="138">
        <v>2362.82</v>
      </c>
      <c r="J47" s="44">
        <v>2223.598</v>
      </c>
      <c r="K47" s="138">
        <v>2313.867</v>
      </c>
    </row>
    <row r="48" spans="1:11" ht="15" customHeight="1">
      <c r="A48" s="27" t="s">
        <v>84</v>
      </c>
      <c r="B48" s="3"/>
      <c r="C48" s="3"/>
      <c r="D48" s="3"/>
      <c r="E48" s="70">
        <v>0.912</v>
      </c>
      <c r="F48" s="138">
        <v>0.174</v>
      </c>
      <c r="G48" s="70">
        <v>1.001</v>
      </c>
      <c r="H48" s="44"/>
      <c r="I48" s="138">
        <v>4.339</v>
      </c>
      <c r="J48" s="44">
        <v>3.558</v>
      </c>
      <c r="K48" s="138">
        <v>26.130000000000003</v>
      </c>
    </row>
    <row r="49" spans="1:11" ht="15" customHeight="1">
      <c r="A49" s="27" t="s">
        <v>36</v>
      </c>
      <c r="B49" s="3"/>
      <c r="C49" s="3"/>
      <c r="D49" s="3"/>
      <c r="E49" s="70"/>
      <c r="F49" s="138">
        <v>0.216</v>
      </c>
      <c r="G49" s="70"/>
      <c r="H49" s="44"/>
      <c r="I49" s="138">
        <v>0.228</v>
      </c>
      <c r="J49" s="44">
        <v>0.224</v>
      </c>
      <c r="K49" s="138">
        <v>0.34600000000000003</v>
      </c>
    </row>
    <row r="50" spans="1:11" ht="15" customHeight="1">
      <c r="A50" s="27" t="s">
        <v>37</v>
      </c>
      <c r="B50" s="3"/>
      <c r="C50" s="3"/>
      <c r="D50" s="3"/>
      <c r="E50" s="70">
        <v>163.651</v>
      </c>
      <c r="F50" s="138">
        <v>95.78999999999999</v>
      </c>
      <c r="G50" s="70">
        <v>136.23399999999998</v>
      </c>
      <c r="H50" s="44"/>
      <c r="I50" s="138">
        <v>105.446</v>
      </c>
      <c r="J50" s="44">
        <v>140.356</v>
      </c>
      <c r="K50" s="138">
        <v>116.73400000000001</v>
      </c>
    </row>
    <row r="51" spans="1:11" ht="15" customHeight="1">
      <c r="A51" s="27" t="s">
        <v>38</v>
      </c>
      <c r="B51" s="3"/>
      <c r="C51" s="3"/>
      <c r="D51" s="3"/>
      <c r="E51" s="70">
        <v>1324.61</v>
      </c>
      <c r="F51" s="138">
        <v>1419.595</v>
      </c>
      <c r="G51" s="70">
        <v>1072.99</v>
      </c>
      <c r="H51" s="44"/>
      <c r="I51" s="138">
        <v>1252.519</v>
      </c>
      <c r="J51" s="44">
        <v>1676.9850000000001</v>
      </c>
      <c r="K51" s="138">
        <v>2041.386</v>
      </c>
    </row>
    <row r="52" spans="1:11" ht="15" customHeight="1">
      <c r="A52" s="27" t="s">
        <v>39</v>
      </c>
      <c r="B52" s="3"/>
      <c r="C52" s="3"/>
      <c r="D52" s="3"/>
      <c r="E52" s="70">
        <v>771.157</v>
      </c>
      <c r="F52" s="138">
        <v>797.3389999999999</v>
      </c>
      <c r="G52" s="70">
        <v>971.65</v>
      </c>
      <c r="H52" s="44"/>
      <c r="I52" s="138">
        <v>1045.957</v>
      </c>
      <c r="J52" s="44">
        <v>1403.6550000000002</v>
      </c>
      <c r="K52" s="138">
        <v>1223.6500000000003</v>
      </c>
    </row>
    <row r="53" spans="1:11" ht="15" customHeight="1">
      <c r="A53" s="27" t="s">
        <v>77</v>
      </c>
      <c r="B53" s="3"/>
      <c r="C53" s="3"/>
      <c r="D53" s="3"/>
      <c r="E53" s="70">
        <v>10.424</v>
      </c>
      <c r="F53" s="138">
        <v>11.414</v>
      </c>
      <c r="G53" s="70">
        <v>10.343</v>
      </c>
      <c r="H53" s="44"/>
      <c r="I53" s="138">
        <v>11.446</v>
      </c>
      <c r="J53" s="44">
        <v>27.985</v>
      </c>
      <c r="K53" s="138">
        <v>32.298</v>
      </c>
    </row>
    <row r="54" spans="1:11" ht="15" customHeight="1">
      <c r="A54" s="28" t="s">
        <v>40</v>
      </c>
      <c r="B54" s="21"/>
      <c r="C54" s="21"/>
      <c r="D54" s="21"/>
      <c r="E54" s="69"/>
      <c r="F54" s="137"/>
      <c r="G54" s="69"/>
      <c r="H54" s="46"/>
      <c r="I54" s="137"/>
      <c r="J54" s="46"/>
      <c r="K54" s="137"/>
    </row>
    <row r="55" spans="1:11" ht="15" customHeight="1">
      <c r="A55" s="29" t="s">
        <v>41</v>
      </c>
      <c r="B55" s="9"/>
      <c r="C55" s="9"/>
      <c r="D55" s="9"/>
      <c r="E55" s="93">
        <f aca="true" t="shared" si="9" ref="E55:K55">SUM(E47:E54)</f>
        <v>4745.787</v>
      </c>
      <c r="F55" s="124">
        <f t="shared" si="9"/>
        <v>4595.369</v>
      </c>
      <c r="G55" s="177">
        <f t="shared" si="9"/>
        <v>4730.268999999999</v>
      </c>
      <c r="H55" s="94">
        <f t="shared" si="9"/>
        <v>0</v>
      </c>
      <c r="I55" s="124">
        <f t="shared" si="9"/>
        <v>4782.755</v>
      </c>
      <c r="J55" s="49">
        <f t="shared" si="9"/>
        <v>5476.361</v>
      </c>
      <c r="K55" s="100">
        <f t="shared" si="9"/>
        <v>5754.411</v>
      </c>
    </row>
    <row r="56" spans="1:11" ht="15" customHeight="1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</row>
    <row r="57" spans="1:11" ht="12.75" customHeight="1">
      <c r="A57" s="62"/>
      <c r="B57" s="52"/>
      <c r="C57" s="54"/>
      <c r="D57" s="54"/>
      <c r="E57" s="55">
        <f aca="true" t="shared" si="10" ref="E57:K57">E$3</f>
        <v>2014</v>
      </c>
      <c r="F57" s="55">
        <f t="shared" si="10"/>
        <v>2013</v>
      </c>
      <c r="G57" s="55">
        <f t="shared" si="10"/>
        <v>2013</v>
      </c>
      <c r="H57" s="55">
        <f t="shared" si="10"/>
        <v>2012</v>
      </c>
      <c r="I57" s="55">
        <v>2012</v>
      </c>
      <c r="J57" s="55">
        <f t="shared" si="10"/>
        <v>2011</v>
      </c>
      <c r="K57" s="55">
        <f t="shared" si="10"/>
        <v>2010</v>
      </c>
    </row>
    <row r="58" spans="1:11" ht="12.75" customHeight="1">
      <c r="A58" s="56"/>
      <c r="B58" s="56"/>
      <c r="C58" s="54"/>
      <c r="D58" s="54"/>
      <c r="E58" s="74"/>
      <c r="F58" s="74"/>
      <c r="G58" s="74"/>
      <c r="H58" s="74"/>
      <c r="I58" s="74"/>
      <c r="J58" s="74">
        <f>IF(J$4="","",J$4)</f>
      </c>
      <c r="K58" s="74"/>
    </row>
    <row r="59" spans="1:11" s="16" customFormat="1" ht="15" customHeight="1">
      <c r="A59" s="62" t="s">
        <v>81</v>
      </c>
      <c r="B59" s="61"/>
      <c r="C59" s="57"/>
      <c r="D59" s="57"/>
      <c r="E59" s="75"/>
      <c r="F59" s="75"/>
      <c r="G59" s="75"/>
      <c r="H59" s="75"/>
      <c r="I59" s="75"/>
      <c r="J59" s="75"/>
      <c r="K59" s="75"/>
    </row>
    <row r="60" spans="5:11" ht="1.5" customHeight="1">
      <c r="E60" s="76"/>
      <c r="F60" s="76"/>
      <c r="G60" s="76"/>
      <c r="H60" s="76"/>
      <c r="I60" s="76"/>
      <c r="J60" s="36"/>
      <c r="K60" s="36"/>
    </row>
    <row r="61" spans="1:11" ht="24.75" customHeight="1">
      <c r="A61" s="200" t="s">
        <v>42</v>
      </c>
      <c r="B61" s="200"/>
      <c r="C61" s="8"/>
      <c r="D61" s="8"/>
      <c r="E61" s="68">
        <v>-62.806999999999995</v>
      </c>
      <c r="F61" s="136">
        <v>-20.679000000000002</v>
      </c>
      <c r="G61" s="68">
        <v>339.24100000000004</v>
      </c>
      <c r="H61" s="47"/>
      <c r="I61" s="136">
        <v>336.916</v>
      </c>
      <c r="J61" s="47">
        <v>469.389</v>
      </c>
      <c r="K61" s="136">
        <v>487.9770000000001</v>
      </c>
    </row>
    <row r="62" spans="1:11" ht="15" customHeight="1">
      <c r="A62" s="202" t="s">
        <v>43</v>
      </c>
      <c r="B62" s="202"/>
      <c r="C62" s="22"/>
      <c r="D62" s="22"/>
      <c r="E62" s="69">
        <v>-135.17900000000003</v>
      </c>
      <c r="F62" s="137">
        <v>-102.264</v>
      </c>
      <c r="G62" s="69">
        <v>36.225</v>
      </c>
      <c r="H62" s="46"/>
      <c r="I62" s="137">
        <v>-88.923</v>
      </c>
      <c r="J62" s="46">
        <v>77.156</v>
      </c>
      <c r="K62" s="137">
        <v>-104.628</v>
      </c>
    </row>
    <row r="63" spans="1:12" ht="16.5" customHeight="1">
      <c r="A63" s="206" t="s">
        <v>44</v>
      </c>
      <c r="B63" s="206"/>
      <c r="C63" s="24"/>
      <c r="D63" s="24"/>
      <c r="E63" s="73">
        <f>SUM(E61:E62)</f>
        <v>-197.98600000000002</v>
      </c>
      <c r="F63" s="194">
        <f>SUM(F61:F62)</f>
        <v>-122.943</v>
      </c>
      <c r="G63" s="177">
        <f>SUM(G61:G62)</f>
        <v>375.46600000000007</v>
      </c>
      <c r="H63" s="94">
        <v>0</v>
      </c>
      <c r="I63" s="124">
        <f>SUM(I61:I62)</f>
        <v>247.993</v>
      </c>
      <c r="J63" s="49">
        <f>SUM(J61:J62)</f>
        <v>546.5450000000001</v>
      </c>
      <c r="K63" s="100">
        <f>SUM(K61:K62)</f>
        <v>383.3490000000001</v>
      </c>
      <c r="L63" s="128"/>
    </row>
    <row r="64" spans="1:11" ht="15" customHeight="1">
      <c r="A64" s="200" t="s">
        <v>45</v>
      </c>
      <c r="B64" s="200"/>
      <c r="C64" s="3"/>
      <c r="D64" s="3"/>
      <c r="E64" s="70">
        <v>-55.632999999999996</v>
      </c>
      <c r="F64" s="138">
        <v>-20.471</v>
      </c>
      <c r="G64" s="70">
        <v>-87.549</v>
      </c>
      <c r="H64" s="44"/>
      <c r="I64" s="138">
        <v>-87.191</v>
      </c>
      <c r="J64" s="44">
        <v>-80.738</v>
      </c>
      <c r="K64" s="138">
        <v>-68.822</v>
      </c>
    </row>
    <row r="65" spans="1:11" ht="15" customHeight="1">
      <c r="A65" s="202" t="s">
        <v>78</v>
      </c>
      <c r="B65" s="202"/>
      <c r="C65" s="21"/>
      <c r="D65" s="21"/>
      <c r="E65" s="69">
        <v>3.441</v>
      </c>
      <c r="F65" s="137">
        <v>-1.807</v>
      </c>
      <c r="G65" s="69">
        <v>13.107000000000001</v>
      </c>
      <c r="H65" s="46"/>
      <c r="I65" s="137">
        <v>5.91</v>
      </c>
      <c r="J65" s="46">
        <v>3.271</v>
      </c>
      <c r="K65" s="137">
        <v>6.392</v>
      </c>
    </row>
    <row r="66" spans="1:12" s="39" customFormat="1" ht="16.5" customHeight="1">
      <c r="A66" s="126" t="s">
        <v>46</v>
      </c>
      <c r="B66" s="126"/>
      <c r="C66" s="25"/>
      <c r="D66" s="25"/>
      <c r="E66" s="73">
        <f>SUM(E63:E65)</f>
        <v>-250.17800000000003</v>
      </c>
      <c r="F66" s="194">
        <f>SUM(F63:F65)</f>
        <v>-145.22099999999998</v>
      </c>
      <c r="G66" s="177">
        <f>SUM(G63:G65)</f>
        <v>301.02400000000006</v>
      </c>
      <c r="H66" s="94">
        <v>0</v>
      </c>
      <c r="I66" s="124">
        <f>SUM(I63:I65)</f>
        <v>166.712</v>
      </c>
      <c r="J66" s="49">
        <f>SUM(J63:J65)</f>
        <v>469.0780000000001</v>
      </c>
      <c r="K66" s="139">
        <f>SUM(K63:K65)</f>
        <v>320.9190000000001</v>
      </c>
      <c r="L66" s="49"/>
    </row>
    <row r="67" spans="1:11" ht="15" customHeight="1">
      <c r="A67" s="202" t="s">
        <v>47</v>
      </c>
      <c r="B67" s="202"/>
      <c r="C67" s="26"/>
      <c r="D67" s="26"/>
      <c r="E67" s="69"/>
      <c r="F67" s="138"/>
      <c r="G67" s="69"/>
      <c r="H67" s="46"/>
      <c r="I67" s="137">
        <v>190.548</v>
      </c>
      <c r="J67" s="46">
        <v>-27.213</v>
      </c>
      <c r="K67" s="137">
        <v>-0.14400000000000002</v>
      </c>
    </row>
    <row r="68" spans="1:12" ht="16.5" customHeight="1">
      <c r="A68" s="206" t="s">
        <v>48</v>
      </c>
      <c r="B68" s="206"/>
      <c r="C68" s="9"/>
      <c r="D68" s="9"/>
      <c r="E68" s="73">
        <f>SUM(E66:E67)</f>
        <v>-250.17800000000003</v>
      </c>
      <c r="F68" s="194">
        <f>SUM(F66:F67)</f>
        <v>-145.22099999999998</v>
      </c>
      <c r="G68" s="177">
        <f>SUM(G66:G67)</f>
        <v>301.02400000000006</v>
      </c>
      <c r="H68" s="94">
        <v>0</v>
      </c>
      <c r="I68" s="124">
        <f>SUM(I66:I67)</f>
        <v>357.26</v>
      </c>
      <c r="J68" s="49">
        <f>SUM(J66:J67)</f>
        <v>441.86500000000007</v>
      </c>
      <c r="K68" s="100">
        <f>SUM(K66:K67)</f>
        <v>320.7750000000001</v>
      </c>
      <c r="L68" s="128"/>
    </row>
    <row r="69" spans="1:11" ht="15" customHeight="1">
      <c r="A69" s="200" t="s">
        <v>49</v>
      </c>
      <c r="B69" s="200"/>
      <c r="C69" s="3"/>
      <c r="D69" s="3"/>
      <c r="E69" s="70">
        <v>251.23299999999998</v>
      </c>
      <c r="F69" s="138">
        <v>206.502</v>
      </c>
      <c r="G69" s="70">
        <v>-212.238</v>
      </c>
      <c r="H69" s="44"/>
      <c r="I69" s="138">
        <v>-488.532</v>
      </c>
      <c r="J69" s="44">
        <v>-361.582</v>
      </c>
      <c r="K69" s="138">
        <v>-363.926</v>
      </c>
    </row>
    <row r="70" spans="1:11" ht="15" customHeight="1">
      <c r="A70" s="200" t="s">
        <v>50</v>
      </c>
      <c r="B70" s="200"/>
      <c r="C70" s="3"/>
      <c r="D70" s="3"/>
      <c r="E70" s="70"/>
      <c r="F70" s="138"/>
      <c r="G70" s="70"/>
      <c r="H70" s="44"/>
      <c r="I70" s="138"/>
      <c r="J70" s="44"/>
      <c r="K70" s="138"/>
    </row>
    <row r="71" spans="1:11" ht="15" customHeight="1">
      <c r="A71" s="200" t="s">
        <v>51</v>
      </c>
      <c r="B71" s="200"/>
      <c r="C71" s="3"/>
      <c r="D71" s="3"/>
      <c r="E71" s="70"/>
      <c r="F71" s="138"/>
      <c r="G71" s="70"/>
      <c r="H71" s="44"/>
      <c r="I71" s="138">
        <v>-0.878</v>
      </c>
      <c r="J71" s="44">
        <v>-303.428</v>
      </c>
      <c r="K71" s="138">
        <v>-3.8400000000000003</v>
      </c>
    </row>
    <row r="72" spans="1:11" ht="15" customHeight="1">
      <c r="A72" s="202" t="s">
        <v>52</v>
      </c>
      <c r="B72" s="202"/>
      <c r="C72" s="21"/>
      <c r="D72" s="21"/>
      <c r="E72" s="69">
        <v>-26.593999999999994</v>
      </c>
      <c r="F72" s="137">
        <v>-79.538</v>
      </c>
      <c r="G72" s="195">
        <v>-110.629</v>
      </c>
      <c r="H72" s="96"/>
      <c r="I72" s="137">
        <v>-51.747</v>
      </c>
      <c r="J72" s="46">
        <v>-9.733</v>
      </c>
      <c r="K72" s="137">
        <v>-32.953</v>
      </c>
    </row>
    <row r="73" spans="1:12" ht="16.5" customHeight="1">
      <c r="A73" s="32" t="s">
        <v>53</v>
      </c>
      <c r="B73" s="32"/>
      <c r="C73" s="19"/>
      <c r="D73" s="19"/>
      <c r="E73" s="77">
        <f>SUM(E69:E72)</f>
        <v>224.63899999999998</v>
      </c>
      <c r="F73" s="114">
        <f>SUM(F69:F72)</f>
        <v>126.96400000000001</v>
      </c>
      <c r="G73" s="193">
        <f>SUM(G69:G72)</f>
        <v>-322.867</v>
      </c>
      <c r="H73" s="96">
        <v>0</v>
      </c>
      <c r="I73" s="114">
        <f>SUM(I69:I72)</f>
        <v>-541.1569999999999</v>
      </c>
      <c r="J73" s="48">
        <f>SUM(J69:J72)</f>
        <v>-674.7429999999999</v>
      </c>
      <c r="K73" s="140">
        <f>SUM(K69:K72)</f>
        <v>-400.71899999999994</v>
      </c>
      <c r="L73" s="128"/>
    </row>
    <row r="74" spans="1:12" ht="16.5" customHeight="1">
      <c r="A74" s="206" t="s">
        <v>54</v>
      </c>
      <c r="B74" s="206"/>
      <c r="C74" s="9"/>
      <c r="D74" s="9"/>
      <c r="E74" s="73">
        <f>SUM(E73+E68)</f>
        <v>-25.539000000000044</v>
      </c>
      <c r="F74" s="127">
        <f>F73+F68</f>
        <v>-18.256999999999962</v>
      </c>
      <c r="G74" s="104">
        <f>G73+G68</f>
        <v>-21.84299999999996</v>
      </c>
      <c r="H74" s="94">
        <v>0</v>
      </c>
      <c r="I74" s="127">
        <f>I73+I68</f>
        <v>-183.89699999999993</v>
      </c>
      <c r="J74" s="49">
        <f>SUM(J73+J68)</f>
        <v>-232.87799999999987</v>
      </c>
      <c r="K74" s="100">
        <f>SUM(K73+K68)</f>
        <v>-79.94399999999985</v>
      </c>
      <c r="L74" s="128"/>
    </row>
    <row r="75" spans="1:11" ht="15" customHeight="1">
      <c r="A75" s="9"/>
      <c r="B75" s="9"/>
      <c r="C75" s="9"/>
      <c r="D75" s="9"/>
      <c r="E75" s="45"/>
      <c r="F75" s="45"/>
      <c r="G75" s="45"/>
      <c r="H75" s="45"/>
      <c r="I75" s="45"/>
      <c r="J75" s="44"/>
      <c r="K75" s="44"/>
    </row>
    <row r="76" spans="1:11" ht="12.75" customHeight="1">
      <c r="A76" s="62"/>
      <c r="B76" s="52"/>
      <c r="C76" s="54"/>
      <c r="D76" s="54"/>
      <c r="E76" s="55">
        <f>E$3</f>
        <v>2014</v>
      </c>
      <c r="F76" s="55">
        <f>F$3</f>
        <v>2013</v>
      </c>
      <c r="G76" s="55">
        <f>G$3</f>
        <v>2013</v>
      </c>
      <c r="H76" s="55">
        <f>H$3</f>
        <v>2012</v>
      </c>
      <c r="I76" s="55">
        <v>2012</v>
      </c>
      <c r="J76" s="55">
        <f>J$3</f>
        <v>2011</v>
      </c>
      <c r="K76" s="55">
        <f>K$3</f>
        <v>2010</v>
      </c>
    </row>
    <row r="77" spans="1:11" ht="12.75" customHeight="1">
      <c r="A77" s="56"/>
      <c r="B77" s="56"/>
      <c r="C77" s="54"/>
      <c r="D77" s="54"/>
      <c r="E77" s="55"/>
      <c r="F77" s="55"/>
      <c r="G77" s="55"/>
      <c r="H77" s="55"/>
      <c r="I77" s="55"/>
      <c r="J77" s="55">
        <f>IF(J$4="","",J$4)</f>
      </c>
      <c r="K77" s="55"/>
    </row>
    <row r="78" spans="1:11" s="16" customFormat="1" ht="15" customHeight="1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</row>
    <row r="79" ht="1.5" customHeight="1"/>
    <row r="80" spans="1:11" ht="15" customHeight="1">
      <c r="A80" s="200" t="s">
        <v>56</v>
      </c>
      <c r="B80" s="200"/>
      <c r="C80" s="6"/>
      <c r="D80" s="6"/>
      <c r="E80" s="63">
        <f>IF(E7=0,"",IF(E14=0,"",(E14/E7))*100)</f>
        <v>-8.317424907084527</v>
      </c>
      <c r="F80" s="99">
        <f>IF(F7=0,"",IF(F14=0,"",(F14/F7))*100)</f>
        <v>-2.2576373616758203</v>
      </c>
      <c r="G80" s="97">
        <f>IF(G7=0,"",IF(G14=0,"",(G14/G7))*100)</f>
        <v>6.957895649937313</v>
      </c>
      <c r="H80" s="50">
        <f>IF(H14=0,"-",IF(H7=0,"-",H14/H7))*100</f>
        <v>7.325317537961223</v>
      </c>
      <c r="I80" s="146">
        <f>IF(I14=0,"-",IF(I7=0,"-",I14/I7))*100</f>
        <v>6.242448327405571</v>
      </c>
      <c r="J80" s="50">
        <f>IF(J14=0,"-",IF(J7=0,"-",J14/J7))*100</f>
        <v>8.060183059247432</v>
      </c>
      <c r="K80" s="146">
        <f>IF(K14=0,"-",IF(K7=0,"-",K14/K7))*100</f>
        <v>8.668654652654304</v>
      </c>
    </row>
    <row r="81" spans="1:12" ht="15" customHeight="1">
      <c r="A81" s="200" t="s">
        <v>57</v>
      </c>
      <c r="B81" s="200"/>
      <c r="C81" s="6"/>
      <c r="D81" s="6"/>
      <c r="E81" s="63">
        <f aca="true" t="shared" si="11" ref="E81:K81">IF(E20=0,"-",IF(E7=0,"-",E20/E7)*100)</f>
        <v>-9.215277379760977</v>
      </c>
      <c r="F81" s="99">
        <f t="shared" si="11"/>
        <v>-4.183238346351514</v>
      </c>
      <c r="G81" s="63">
        <f t="shared" si="11"/>
        <v>5.1235265430963235</v>
      </c>
      <c r="H81" s="50">
        <f t="shared" si="11"/>
        <v>6.474282513780462</v>
      </c>
      <c r="I81" s="99">
        <f t="shared" si="11"/>
        <v>5.346155540743699</v>
      </c>
      <c r="J81" s="50">
        <f t="shared" si="11"/>
        <v>6.243154782944125</v>
      </c>
      <c r="K81" s="99">
        <f t="shared" si="11"/>
        <v>6.370229537613616</v>
      </c>
      <c r="L81" s="13"/>
    </row>
    <row r="82" spans="1:12" ht="15" customHeight="1">
      <c r="A82" s="200" t="s">
        <v>58</v>
      </c>
      <c r="B82" s="200"/>
      <c r="C82" s="7"/>
      <c r="D82" s="7"/>
      <c r="E82" s="63" t="s">
        <v>79</v>
      </c>
      <c r="F82" s="99" t="s">
        <v>8</v>
      </c>
      <c r="G82" s="188">
        <f>IF((G47=0),"-",(G24/((G47+I47)/2)*100))</f>
        <v>6.103445693632822</v>
      </c>
      <c r="H82" s="50" t="str">
        <f>IF((H47=0),"-",(H24/((H47+K47)/2)*100))</f>
        <v>-</v>
      </c>
      <c r="I82" s="99">
        <f>IF((I47=0),"-",(I24/((I47+J47)/2)*100))</f>
        <v>7.448078217031223</v>
      </c>
      <c r="J82" s="50">
        <f>IF((J47=0),"-",(J24/((J47+K47)/2)*100))</f>
        <v>9.170450901549664</v>
      </c>
      <c r="K82" s="99">
        <v>9.206411544069734</v>
      </c>
      <c r="L82" s="13"/>
    </row>
    <row r="83" spans="1:12" ht="15" customHeight="1">
      <c r="A83" s="200" t="s">
        <v>59</v>
      </c>
      <c r="B83" s="200"/>
      <c r="C83" s="7"/>
      <c r="D83" s="7"/>
      <c r="E83" s="63" t="s">
        <v>79</v>
      </c>
      <c r="F83" s="99" t="s">
        <v>8</v>
      </c>
      <c r="G83" s="188">
        <f>IF((G47=0),"-",((G17+G18)/((G47+G48+G49+G51+I47+I48+I49+I51)/2)*100))</f>
        <v>8.509463840171412</v>
      </c>
      <c r="H83" s="50" t="str">
        <f>IF((H47=0),"-",((H17+H18)/((H47+H48+H49+H51+K47+K48+K49+K51)/2)*100))</f>
        <v>-</v>
      </c>
      <c r="I83" s="99">
        <f>IF((I47=0),"-",((I17+I18)/((I47+I48+I49+I51+J47+J48+J49+J51)/2)*100))</f>
        <v>8.54772508858332</v>
      </c>
      <c r="J83" s="50">
        <f>IF((J47=0),"-",((J17+J18)/((J47+J48+J49+J51+K47+K48+K49+K51)/2)*100))</f>
        <v>9.96534676048812</v>
      </c>
      <c r="K83" s="99">
        <v>10.00058775033001</v>
      </c>
      <c r="L83" s="13"/>
    </row>
    <row r="84" spans="1:12" ht="15" customHeight="1">
      <c r="A84" s="200" t="s">
        <v>60</v>
      </c>
      <c r="B84" s="200"/>
      <c r="C84" s="6"/>
      <c r="D84" s="6"/>
      <c r="E84" s="67">
        <f aca="true" t="shared" si="12" ref="E84:K84">IF(E47=0,"-",((E47+E48)/E55*100))</f>
        <v>52.171431208353845</v>
      </c>
      <c r="F84" s="101">
        <f t="shared" si="12"/>
        <v>49.41964399376852</v>
      </c>
      <c r="G84" s="67">
        <f t="shared" si="12"/>
        <v>53.67669365103761</v>
      </c>
      <c r="H84" s="176" t="str">
        <f t="shared" si="12"/>
        <v>-</v>
      </c>
      <c r="I84" s="101">
        <f t="shared" si="12"/>
        <v>49.49362867217744</v>
      </c>
      <c r="J84" s="176">
        <f t="shared" si="12"/>
        <v>40.668538834455944</v>
      </c>
      <c r="K84" s="101">
        <f t="shared" si="12"/>
        <v>40.664405097237584</v>
      </c>
      <c r="L84" s="13"/>
    </row>
    <row r="85" spans="1:12" ht="15" customHeight="1">
      <c r="A85" s="200" t="s">
        <v>61</v>
      </c>
      <c r="B85" s="200"/>
      <c r="C85" s="6"/>
      <c r="D85" s="6"/>
      <c r="E85" s="64">
        <f aca="true" t="shared" si="13" ref="E85:K85">IF((E51+E49-E43-E41-E37)=0,"-",(E51+E49-E43-E41-E37))</f>
        <v>1256.792</v>
      </c>
      <c r="F85" s="102">
        <f t="shared" si="13"/>
        <v>1319.321</v>
      </c>
      <c r="G85" s="64">
        <f t="shared" si="13"/>
        <v>978.548</v>
      </c>
      <c r="H85" s="1" t="str">
        <f t="shared" si="13"/>
        <v>-</v>
      </c>
      <c r="I85" s="102">
        <f t="shared" si="13"/>
        <v>1130.652</v>
      </c>
      <c r="J85" s="1">
        <f t="shared" si="13"/>
        <v>1371.672</v>
      </c>
      <c r="K85" s="102">
        <f t="shared" si="13"/>
        <v>1501.0849999999998</v>
      </c>
      <c r="L85" s="13"/>
    </row>
    <row r="86" spans="1:11" ht="15" customHeight="1">
      <c r="A86" s="200" t="s">
        <v>62</v>
      </c>
      <c r="B86" s="200"/>
      <c r="C86" s="3"/>
      <c r="D86" s="3"/>
      <c r="E86" s="65">
        <f aca="true" t="shared" si="14" ref="E86:K86">IF((E47=0),"-",((E51+E49)/(E47+E48)))</f>
        <v>0.53499169004158</v>
      </c>
      <c r="F86" s="103">
        <f t="shared" si="14"/>
        <v>0.6251878565311104</v>
      </c>
      <c r="G86" s="65">
        <f t="shared" si="14"/>
        <v>0.4225947322071387</v>
      </c>
      <c r="H86" s="33" t="str">
        <f t="shared" si="14"/>
        <v>-</v>
      </c>
      <c r="I86" s="103">
        <f t="shared" si="14"/>
        <v>0.5292196257201143</v>
      </c>
      <c r="J86" s="33">
        <f t="shared" si="14"/>
        <v>0.7530720793693841</v>
      </c>
      <c r="K86" s="103">
        <f t="shared" si="14"/>
        <v>0.872536161371147</v>
      </c>
    </row>
    <row r="87" spans="1:11" ht="15" customHeight="1">
      <c r="A87" s="202" t="s">
        <v>63</v>
      </c>
      <c r="B87" s="202"/>
      <c r="C87" s="21"/>
      <c r="D87" s="21"/>
      <c r="E87" s="66" t="s">
        <v>79</v>
      </c>
      <c r="F87" s="147" t="s">
        <v>79</v>
      </c>
      <c r="G87" s="192">
        <v>3077</v>
      </c>
      <c r="H87" s="17">
        <v>3249</v>
      </c>
      <c r="I87" s="147">
        <v>3287</v>
      </c>
      <c r="J87" s="17">
        <v>3523</v>
      </c>
      <c r="K87" s="147">
        <v>3759</v>
      </c>
    </row>
    <row r="88" spans="1:11" ht="15" customHeight="1">
      <c r="A88" s="5" t="s">
        <v>113</v>
      </c>
      <c r="B88" s="5"/>
      <c r="C88" s="5"/>
      <c r="D88" s="5"/>
      <c r="E88" s="120"/>
      <c r="F88" s="120"/>
      <c r="G88" s="5"/>
      <c r="H88" s="5"/>
      <c r="I88" s="5"/>
      <c r="J88" s="5"/>
      <c r="K88" s="5"/>
    </row>
    <row r="89" spans="1:11" ht="15" customHeight="1">
      <c r="A89" s="5"/>
      <c r="B89" s="5"/>
      <c r="C89" s="5"/>
      <c r="D89" s="5"/>
      <c r="E89" s="121"/>
      <c r="F89" s="121"/>
      <c r="G89" s="121"/>
      <c r="H89" s="121"/>
      <c r="I89" s="121"/>
      <c r="J89" s="5"/>
      <c r="K89" s="5"/>
    </row>
    <row r="90" spans="1:11" ht="15">
      <c r="A90" s="5"/>
      <c r="B90" s="5"/>
      <c r="C90" s="5"/>
      <c r="D90" s="5"/>
      <c r="E90" s="121"/>
      <c r="F90" s="121"/>
      <c r="G90" s="121"/>
      <c r="H90" s="121"/>
      <c r="I90" s="121"/>
      <c r="J90" s="5"/>
      <c r="K90" s="5"/>
    </row>
    <row r="91" spans="1:11" ht="15">
      <c r="A91" s="5"/>
      <c r="B91" s="5"/>
      <c r="C91" s="5"/>
      <c r="D91" s="5"/>
      <c r="E91" s="42"/>
      <c r="F91" s="42"/>
      <c r="G91" s="42"/>
      <c r="H91" s="42"/>
      <c r="I91" s="42"/>
      <c r="J91" s="5"/>
      <c r="K91" s="5"/>
    </row>
    <row r="92" spans="1:11" ht="15">
      <c r="A92" s="5"/>
      <c r="B92" s="5"/>
      <c r="C92" s="5"/>
      <c r="D92" s="5"/>
      <c r="E92" s="42"/>
      <c r="F92" s="42"/>
      <c r="G92" s="42"/>
      <c r="H92" s="42"/>
      <c r="I92" s="42"/>
      <c r="J92" s="5"/>
      <c r="K92" s="5"/>
    </row>
    <row r="93" spans="1:11" ht="15">
      <c r="A93" s="20"/>
      <c r="B93" s="20"/>
      <c r="C93" s="20"/>
      <c r="D93" s="20"/>
      <c r="E93" s="42"/>
      <c r="F93" s="42"/>
      <c r="G93" s="42"/>
      <c r="H93" s="42"/>
      <c r="I93" s="42"/>
      <c r="J93" s="20"/>
      <c r="K93" s="20"/>
    </row>
    <row r="94" spans="1:11" ht="15">
      <c r="A94" s="20"/>
      <c r="B94" s="20"/>
      <c r="C94" s="20"/>
      <c r="D94" s="20"/>
      <c r="E94" s="42"/>
      <c r="F94" s="42"/>
      <c r="G94" s="42"/>
      <c r="H94" s="42"/>
      <c r="I94" s="42"/>
      <c r="J94" s="20"/>
      <c r="K94" s="20"/>
    </row>
    <row r="95" spans="1:11" ht="15">
      <c r="A95" s="20"/>
      <c r="B95" s="20"/>
      <c r="C95" s="20"/>
      <c r="D95" s="20"/>
      <c r="E95" s="42"/>
      <c r="F95" s="42"/>
      <c r="G95" s="42"/>
      <c r="H95" s="42"/>
      <c r="I95" s="42"/>
      <c r="J95" s="20"/>
      <c r="K95" s="20"/>
    </row>
    <row r="96" spans="1:11" ht="15">
      <c r="A96" s="20"/>
      <c r="B96" s="20"/>
      <c r="C96" s="20"/>
      <c r="D96" s="20"/>
      <c r="E96" s="42"/>
      <c r="F96" s="42"/>
      <c r="G96" s="42"/>
      <c r="H96" s="42"/>
      <c r="I96" s="42"/>
      <c r="J96" s="20"/>
      <c r="K96" s="20"/>
    </row>
    <row r="97" spans="1:11" ht="15">
      <c r="A97" s="20"/>
      <c r="B97" s="20"/>
      <c r="C97" s="20"/>
      <c r="D97" s="20"/>
      <c r="E97" s="42"/>
      <c r="F97" s="42"/>
      <c r="G97" s="42"/>
      <c r="H97" s="42"/>
      <c r="I97" s="42"/>
      <c r="J97" s="20"/>
      <c r="K97" s="20"/>
    </row>
    <row r="98" spans="1:11" ht="15">
      <c r="A98" s="20"/>
      <c r="B98" s="20"/>
      <c r="C98" s="20"/>
      <c r="D98" s="20"/>
      <c r="E98" s="42"/>
      <c r="F98" s="42"/>
      <c r="G98" s="42"/>
      <c r="H98" s="42"/>
      <c r="I98" s="42"/>
      <c r="J98" s="20"/>
      <c r="K98" s="20"/>
    </row>
    <row r="99" spans="1:11" ht="15">
      <c r="A99" s="20"/>
      <c r="B99" s="20"/>
      <c r="C99" s="20"/>
      <c r="D99" s="20"/>
      <c r="E99" s="42"/>
      <c r="F99" s="42"/>
      <c r="G99" s="42"/>
      <c r="H99" s="42"/>
      <c r="I99" s="42"/>
      <c r="J99" s="20"/>
      <c r="K99" s="20"/>
    </row>
    <row r="100" spans="1:11" ht="15">
      <c r="A100" s="20"/>
      <c r="B100" s="20"/>
      <c r="C100" s="20"/>
      <c r="D100" s="20"/>
      <c r="E100" s="42"/>
      <c r="F100" s="42"/>
      <c r="G100" s="42"/>
      <c r="H100" s="42"/>
      <c r="I100" s="42"/>
      <c r="J100" s="20"/>
      <c r="K100" s="20"/>
    </row>
    <row r="101" spans="1:11" ht="15">
      <c r="A101" s="20"/>
      <c r="B101" s="20"/>
      <c r="C101" s="20"/>
      <c r="D101" s="20"/>
      <c r="E101" s="42"/>
      <c r="F101" s="42"/>
      <c r="G101" s="42"/>
      <c r="H101" s="42"/>
      <c r="I101" s="42"/>
      <c r="J101" s="20"/>
      <c r="K101" s="20"/>
    </row>
    <row r="102" spans="1:11" ht="15">
      <c r="A102" s="20"/>
      <c r="B102" s="20"/>
      <c r="C102" s="20"/>
      <c r="D102" s="20"/>
      <c r="E102" s="42"/>
      <c r="F102" s="42"/>
      <c r="G102" s="42"/>
      <c r="H102" s="42"/>
      <c r="I102" s="42"/>
      <c r="J102" s="20"/>
      <c r="K102" s="20"/>
    </row>
  </sheetData>
  <sheetProtection/>
  <mergeCells count="21">
    <mergeCell ref="A81:B81"/>
    <mergeCell ref="A84:B84"/>
    <mergeCell ref="A85:B85"/>
    <mergeCell ref="A86:B86"/>
    <mergeCell ref="A87:B87"/>
    <mergeCell ref="A68:B68"/>
    <mergeCell ref="A69:B69"/>
    <mergeCell ref="A70:B70"/>
    <mergeCell ref="A71:B71"/>
    <mergeCell ref="A82:B82"/>
    <mergeCell ref="A83:B83"/>
    <mergeCell ref="A67:B67"/>
    <mergeCell ref="A72:B72"/>
    <mergeCell ref="A74:B74"/>
    <mergeCell ref="A80:B80"/>
    <mergeCell ref="A65:B65"/>
    <mergeCell ref="A1:K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8" width="9.7109375" style="39" customWidth="1"/>
    <col min="9" max="10" width="9.7109375" style="0" customWidth="1"/>
    <col min="11" max="11" width="9.140625" style="0" customWidth="1"/>
  </cols>
  <sheetData>
    <row r="1" spans="1:10" ht="18" customHeight="1">
      <c r="A1" s="201" t="s">
        <v>75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5" customHeight="1">
      <c r="A2" s="29" t="s">
        <v>68</v>
      </c>
      <c r="B2" s="12"/>
      <c r="C2" s="12"/>
      <c r="D2" s="12"/>
      <c r="E2" s="41"/>
      <c r="F2" s="41"/>
      <c r="G2" s="41"/>
      <c r="H2" s="41"/>
      <c r="I2" s="13"/>
      <c r="J2" s="13"/>
    </row>
    <row r="3" spans="1:10" ht="12.75" customHeight="1">
      <c r="A3" s="52"/>
      <c r="B3" s="52"/>
      <c r="C3" s="57"/>
      <c r="D3" s="54"/>
      <c r="E3" s="55">
        <v>2014</v>
      </c>
      <c r="F3" s="55">
        <v>2013</v>
      </c>
      <c r="G3" s="55">
        <v>2013</v>
      </c>
      <c r="H3" s="55">
        <v>2012</v>
      </c>
      <c r="I3" s="55">
        <v>2011</v>
      </c>
      <c r="J3" s="55">
        <v>2010</v>
      </c>
    </row>
    <row r="4" spans="1:10" ht="12.75" customHeight="1">
      <c r="A4" s="56"/>
      <c r="B4" s="56"/>
      <c r="C4" s="57"/>
      <c r="D4" s="54"/>
      <c r="E4" s="55" t="s">
        <v>112</v>
      </c>
      <c r="F4" s="55" t="s">
        <v>112</v>
      </c>
      <c r="G4" s="55"/>
      <c r="H4" s="55"/>
      <c r="I4" s="55"/>
      <c r="J4" s="55"/>
    </row>
    <row r="5" spans="1:10" s="15" customFormat="1" ht="12.75" customHeight="1">
      <c r="A5" s="53" t="s">
        <v>9</v>
      </c>
      <c r="B5" s="59"/>
      <c r="C5" s="57"/>
      <c r="D5" s="57" t="s">
        <v>64</v>
      </c>
      <c r="E5" s="58" t="s">
        <v>7</v>
      </c>
      <c r="F5" s="58"/>
      <c r="G5" s="58" t="s">
        <v>7</v>
      </c>
      <c r="H5" s="58"/>
      <c r="I5" s="58" t="s">
        <v>7</v>
      </c>
      <c r="J5" s="58" t="s">
        <v>7</v>
      </c>
    </row>
    <row r="6" ht="1.5" customHeight="1"/>
    <row r="7" spans="1:10" ht="15" customHeight="1">
      <c r="A7" s="27" t="s">
        <v>10</v>
      </c>
      <c r="B7" s="6"/>
      <c r="C7" s="6"/>
      <c r="D7" s="6"/>
      <c r="E7" s="71">
        <v>183.55</v>
      </c>
      <c r="F7" s="100">
        <v>160.304</v>
      </c>
      <c r="G7" s="71">
        <v>837.873</v>
      </c>
      <c r="H7" s="49">
        <v>784.295</v>
      </c>
      <c r="I7" s="49">
        <v>859.437</v>
      </c>
      <c r="J7" s="100">
        <v>875.969</v>
      </c>
    </row>
    <row r="8" spans="1:10" ht="15" customHeight="1">
      <c r="A8" s="27" t="s">
        <v>11</v>
      </c>
      <c r="B8" s="3"/>
      <c r="C8" s="3"/>
      <c r="D8" s="3"/>
      <c r="E8" s="70">
        <v>-186.09699999999998</v>
      </c>
      <c r="F8" s="138">
        <v>-167.316</v>
      </c>
      <c r="G8" s="70">
        <v>-804.1360000000001</v>
      </c>
      <c r="H8" s="44">
        <v>-785.62</v>
      </c>
      <c r="I8" s="44">
        <v>-845.334</v>
      </c>
      <c r="J8" s="138">
        <v>-755.711</v>
      </c>
    </row>
    <row r="9" spans="1:10" ht="15" customHeight="1">
      <c r="A9" s="27" t="s">
        <v>12</v>
      </c>
      <c r="B9" s="3"/>
      <c r="C9" s="3"/>
      <c r="D9" s="3"/>
      <c r="E9" s="70">
        <v>1.508</v>
      </c>
      <c r="F9" s="138">
        <v>1.45</v>
      </c>
      <c r="G9" s="70">
        <v>6.274</v>
      </c>
      <c r="H9" s="44">
        <v>7.199</v>
      </c>
      <c r="I9" s="44">
        <v>6.666</v>
      </c>
      <c r="J9" s="138">
        <v>9.175</v>
      </c>
    </row>
    <row r="10" spans="1:10" ht="15" customHeight="1">
      <c r="A10" s="27" t="s">
        <v>13</v>
      </c>
      <c r="B10" s="3"/>
      <c r="C10" s="3"/>
      <c r="D10" s="3"/>
      <c r="E10" s="70"/>
      <c r="F10" s="138"/>
      <c r="G10" s="70"/>
      <c r="H10" s="44"/>
      <c r="I10" s="44"/>
      <c r="J10" s="138"/>
    </row>
    <row r="11" spans="1:10" ht="15" customHeight="1">
      <c r="A11" s="28" t="s">
        <v>14</v>
      </c>
      <c r="B11" s="21"/>
      <c r="C11" s="21"/>
      <c r="D11" s="21"/>
      <c r="E11" s="69"/>
      <c r="F11" s="137"/>
      <c r="G11" s="69"/>
      <c r="H11" s="46"/>
      <c r="I11" s="46"/>
      <c r="J11" s="137"/>
    </row>
    <row r="12" spans="1:10" ht="15" customHeight="1">
      <c r="A12" s="10" t="s">
        <v>0</v>
      </c>
      <c r="B12" s="10"/>
      <c r="C12" s="10"/>
      <c r="D12" s="10"/>
      <c r="E12" s="71">
        <f aca="true" t="shared" si="0" ref="E12:J12">SUM(E7:E11)</f>
        <v>-1.0389999999999686</v>
      </c>
      <c r="F12" s="100">
        <f t="shared" si="0"/>
        <v>-5.562</v>
      </c>
      <c r="G12" s="71">
        <f t="shared" si="0"/>
        <v>40.01099999999997</v>
      </c>
      <c r="H12" s="49">
        <f t="shared" si="0"/>
        <v>5.873999999999954</v>
      </c>
      <c r="I12" s="49">
        <f t="shared" si="0"/>
        <v>20.769000000000066</v>
      </c>
      <c r="J12" s="100">
        <f t="shared" si="0"/>
        <v>129.43300000000005</v>
      </c>
    </row>
    <row r="13" spans="1:10" ht="15" customHeight="1">
      <c r="A13" s="28" t="s">
        <v>76</v>
      </c>
      <c r="B13" s="21"/>
      <c r="C13" s="21"/>
      <c r="D13" s="21"/>
      <c r="E13" s="69">
        <v>-13.036999999999999</v>
      </c>
      <c r="F13" s="137">
        <v>-12.74</v>
      </c>
      <c r="G13" s="69">
        <v>-53.457</v>
      </c>
      <c r="H13" s="46">
        <v>-50.31699999999999</v>
      </c>
      <c r="I13" s="46">
        <v>-49.528000000000006</v>
      </c>
      <c r="J13" s="137">
        <v>-48.443</v>
      </c>
    </row>
    <row r="14" spans="1:10" ht="15" customHeight="1">
      <c r="A14" s="10" t="s">
        <v>1</v>
      </c>
      <c r="B14" s="10"/>
      <c r="C14" s="10"/>
      <c r="D14" s="10"/>
      <c r="E14" s="71">
        <f aca="true" t="shared" si="1" ref="E14:J14">SUM(E12:E13)</f>
        <v>-14.075999999999969</v>
      </c>
      <c r="F14" s="100">
        <f t="shared" si="1"/>
        <v>-18.302</v>
      </c>
      <c r="G14" s="71">
        <f t="shared" si="1"/>
        <v>-13.446000000000033</v>
      </c>
      <c r="H14" s="49">
        <f t="shared" si="1"/>
        <v>-44.44300000000004</v>
      </c>
      <c r="I14" s="49">
        <f t="shared" si="1"/>
        <v>-28.75899999999994</v>
      </c>
      <c r="J14" s="100">
        <f t="shared" si="1"/>
        <v>80.99000000000005</v>
      </c>
    </row>
    <row r="15" spans="1:10" ht="15" customHeight="1">
      <c r="A15" s="27" t="s">
        <v>16</v>
      </c>
      <c r="B15" s="4"/>
      <c r="C15" s="4"/>
      <c r="D15" s="4"/>
      <c r="E15" s="70"/>
      <c r="F15" s="138"/>
      <c r="G15" s="70"/>
      <c r="H15" s="44"/>
      <c r="I15" s="44"/>
      <c r="J15" s="138"/>
    </row>
    <row r="16" spans="1:10" ht="15" customHeight="1">
      <c r="A16" s="28" t="s">
        <v>17</v>
      </c>
      <c r="B16" s="21"/>
      <c r="C16" s="21"/>
      <c r="D16" s="21"/>
      <c r="E16" s="69"/>
      <c r="F16" s="137"/>
      <c r="G16" s="69"/>
      <c r="H16" s="46">
        <v>-58</v>
      </c>
      <c r="I16" s="46"/>
      <c r="J16" s="137"/>
    </row>
    <row r="17" spans="1:10" ht="15" customHeight="1">
      <c r="A17" s="10" t="s">
        <v>2</v>
      </c>
      <c r="B17" s="10"/>
      <c r="C17" s="10"/>
      <c r="D17" s="10"/>
      <c r="E17" s="71">
        <f aca="true" t="shared" si="2" ref="E17:J17">SUM(E14:E16)</f>
        <v>-14.075999999999969</v>
      </c>
      <c r="F17" s="100">
        <f t="shared" si="2"/>
        <v>-18.302</v>
      </c>
      <c r="G17" s="71">
        <f t="shared" si="2"/>
        <v>-13.446000000000033</v>
      </c>
      <c r="H17" s="49">
        <f t="shared" si="2"/>
        <v>-102.44300000000004</v>
      </c>
      <c r="I17" s="49">
        <f t="shared" si="2"/>
        <v>-28.75899999999994</v>
      </c>
      <c r="J17" s="100">
        <f t="shared" si="2"/>
        <v>80.99000000000005</v>
      </c>
    </row>
    <row r="18" spans="1:10" ht="15" customHeight="1">
      <c r="A18" s="27" t="s">
        <v>18</v>
      </c>
      <c r="B18" s="3"/>
      <c r="C18" s="3"/>
      <c r="D18" s="3"/>
      <c r="E18" s="70">
        <v>4.977</v>
      </c>
      <c r="F18" s="138">
        <v>1.677</v>
      </c>
      <c r="G18" s="70">
        <v>0.9400000000000001</v>
      </c>
      <c r="H18" s="44">
        <v>8.354000000000001</v>
      </c>
      <c r="I18" s="44">
        <v>12.440000000000001</v>
      </c>
      <c r="J18" s="138">
        <v>14.517</v>
      </c>
    </row>
    <row r="19" spans="1:10" ht="15" customHeight="1">
      <c r="A19" s="28" t="s">
        <v>19</v>
      </c>
      <c r="B19" s="21"/>
      <c r="C19" s="21"/>
      <c r="D19" s="21"/>
      <c r="E19" s="69">
        <v>-9.748</v>
      </c>
      <c r="F19" s="137">
        <v>-15.216999999999999</v>
      </c>
      <c r="G19" s="69">
        <v>-67.021</v>
      </c>
      <c r="H19" s="46">
        <v>-36.623</v>
      </c>
      <c r="I19" s="46">
        <v>-41.010000000000005</v>
      </c>
      <c r="J19" s="137">
        <v>-38.951</v>
      </c>
    </row>
    <row r="20" spans="1:10" ht="15" customHeight="1">
      <c r="A20" s="10" t="s">
        <v>3</v>
      </c>
      <c r="B20" s="10"/>
      <c r="C20" s="10"/>
      <c r="D20" s="10"/>
      <c r="E20" s="71">
        <f aca="true" t="shared" si="3" ref="E20:J20">SUM(E17:E19)</f>
        <v>-18.846999999999966</v>
      </c>
      <c r="F20" s="100">
        <f t="shared" si="3"/>
        <v>-31.842</v>
      </c>
      <c r="G20" s="71">
        <f t="shared" si="3"/>
        <v>-79.52700000000003</v>
      </c>
      <c r="H20" s="49">
        <f t="shared" si="3"/>
        <v>-130.71200000000005</v>
      </c>
      <c r="I20" s="49">
        <f t="shared" si="3"/>
        <v>-57.328999999999944</v>
      </c>
      <c r="J20" s="100">
        <f t="shared" si="3"/>
        <v>56.55600000000005</v>
      </c>
    </row>
    <row r="21" spans="1:10" ht="15" customHeight="1">
      <c r="A21" s="27" t="s">
        <v>20</v>
      </c>
      <c r="B21" s="3"/>
      <c r="C21" s="3"/>
      <c r="D21" s="3"/>
      <c r="E21" s="70">
        <v>1.141</v>
      </c>
      <c r="F21" s="138">
        <v>0.279</v>
      </c>
      <c r="G21" s="70">
        <v>-3.8419999999999996</v>
      </c>
      <c r="H21" s="44">
        <v>-0.47099999999999953</v>
      </c>
      <c r="I21" s="44">
        <v>0.20800000000000018</v>
      </c>
      <c r="J21" s="138">
        <v>-6.3950000000000005</v>
      </c>
    </row>
    <row r="22" spans="1:10" ht="15" customHeight="1">
      <c r="A22" s="28" t="s">
        <v>83</v>
      </c>
      <c r="B22" s="23"/>
      <c r="C22" s="23"/>
      <c r="D22" s="23"/>
      <c r="E22" s="69"/>
      <c r="F22" s="137"/>
      <c r="G22" s="69"/>
      <c r="H22" s="46"/>
      <c r="I22" s="46"/>
      <c r="J22" s="137"/>
    </row>
    <row r="23" spans="1:10" ht="15" customHeight="1">
      <c r="A23" s="31" t="s">
        <v>21</v>
      </c>
      <c r="B23" s="11"/>
      <c r="C23" s="11"/>
      <c r="D23" s="11"/>
      <c r="E23" s="71">
        <f aca="true" t="shared" si="4" ref="E23:J23">SUM(E20:E22)</f>
        <v>-17.705999999999968</v>
      </c>
      <c r="F23" s="100">
        <f t="shared" si="4"/>
        <v>-31.563</v>
      </c>
      <c r="G23" s="71">
        <f t="shared" si="4"/>
        <v>-83.36900000000003</v>
      </c>
      <c r="H23" s="49">
        <f t="shared" si="4"/>
        <v>-131.18300000000005</v>
      </c>
      <c r="I23" s="49">
        <f t="shared" si="4"/>
        <v>-57.120999999999945</v>
      </c>
      <c r="J23" s="100">
        <f t="shared" si="4"/>
        <v>50.161000000000044</v>
      </c>
    </row>
    <row r="24" spans="1:10" ht="15" customHeight="1">
      <c r="A24" s="27" t="s">
        <v>22</v>
      </c>
      <c r="B24" s="3"/>
      <c r="C24" s="3"/>
      <c r="D24" s="3"/>
      <c r="E24" s="70">
        <f aca="true" t="shared" si="5" ref="E24:J24">E23-E25</f>
        <v>-17.705999999999968</v>
      </c>
      <c r="F24" s="138">
        <f t="shared" si="5"/>
        <v>-31.563</v>
      </c>
      <c r="G24" s="70">
        <f t="shared" si="5"/>
        <v>-83.36900000000003</v>
      </c>
      <c r="H24" s="44">
        <f t="shared" si="5"/>
        <v>-131.18300000000005</v>
      </c>
      <c r="I24" s="44">
        <f t="shared" si="5"/>
        <v>-57.120999999999945</v>
      </c>
      <c r="J24" s="138">
        <f t="shared" si="5"/>
        <v>50.161000000000044</v>
      </c>
    </row>
    <row r="25" spans="1:10" ht="15" customHeight="1">
      <c r="A25" s="27" t="s">
        <v>85</v>
      </c>
      <c r="B25" s="3"/>
      <c r="C25" s="3"/>
      <c r="D25" s="3"/>
      <c r="E25" s="70"/>
      <c r="F25" s="138"/>
      <c r="G25" s="70"/>
      <c r="H25" s="44"/>
      <c r="I25" s="44"/>
      <c r="J25" s="138"/>
    </row>
    <row r="26" spans="1:10" ht="10.5" customHeight="1">
      <c r="A26" s="3"/>
      <c r="B26" s="3"/>
      <c r="C26" s="3"/>
      <c r="D26" s="3"/>
      <c r="E26" s="70"/>
      <c r="F26" s="138"/>
      <c r="G26" s="70"/>
      <c r="H26" s="44"/>
      <c r="I26" s="44"/>
      <c r="J26" s="44"/>
    </row>
    <row r="27" spans="1:10" ht="15" customHeight="1">
      <c r="A27" s="160" t="s">
        <v>95</v>
      </c>
      <c r="B27" s="161"/>
      <c r="C27" s="161"/>
      <c r="D27" s="161"/>
      <c r="E27" s="162"/>
      <c r="F27" s="164">
        <v>-1.9</v>
      </c>
      <c r="G27" s="162">
        <v>-6.5</v>
      </c>
      <c r="H27" s="163"/>
      <c r="I27" s="163">
        <v>-24</v>
      </c>
      <c r="J27" s="163">
        <v>14</v>
      </c>
    </row>
    <row r="28" spans="1:10" ht="15" customHeight="1">
      <c r="A28" s="165" t="s">
        <v>96</v>
      </c>
      <c r="B28" s="166"/>
      <c r="C28" s="166"/>
      <c r="D28" s="166"/>
      <c r="E28" s="167">
        <f aca="true" t="shared" si="6" ref="E28:J28">E14-E27</f>
        <v>-14.075999999999969</v>
      </c>
      <c r="F28" s="169">
        <f t="shared" si="6"/>
        <v>-16.402</v>
      </c>
      <c r="G28" s="167">
        <f>G14-G27</f>
        <v>-6.9460000000000335</v>
      </c>
      <c r="H28" s="168">
        <f>H14-H27</f>
        <v>-44.44300000000004</v>
      </c>
      <c r="I28" s="168">
        <f t="shared" si="6"/>
        <v>-4.75899999999994</v>
      </c>
      <c r="J28" s="168">
        <f t="shared" si="6"/>
        <v>66.99000000000005</v>
      </c>
    </row>
    <row r="29" spans="1:10" ht="15">
      <c r="A29" s="3"/>
      <c r="B29" s="3"/>
      <c r="C29" s="3"/>
      <c r="D29" s="3"/>
      <c r="E29" s="44"/>
      <c r="F29" s="44"/>
      <c r="G29" s="44"/>
      <c r="H29" s="44"/>
      <c r="I29" s="44"/>
      <c r="J29" s="44"/>
    </row>
    <row r="30" spans="1:10" ht="12.75" customHeight="1">
      <c r="A30" s="52"/>
      <c r="B30" s="52"/>
      <c r="C30" s="57"/>
      <c r="D30" s="54"/>
      <c r="E30" s="55">
        <f aca="true" t="shared" si="7" ref="E30:J30">E$3</f>
        <v>2014</v>
      </c>
      <c r="F30" s="55">
        <f t="shared" si="7"/>
        <v>2013</v>
      </c>
      <c r="G30" s="55">
        <f t="shared" si="7"/>
        <v>2013</v>
      </c>
      <c r="H30" s="55">
        <f t="shared" si="7"/>
        <v>2012</v>
      </c>
      <c r="I30" s="55">
        <f t="shared" si="7"/>
        <v>2011</v>
      </c>
      <c r="J30" s="55">
        <f t="shared" si="7"/>
        <v>2010</v>
      </c>
    </row>
    <row r="31" spans="1:10" ht="12.75" customHeight="1">
      <c r="A31" s="56"/>
      <c r="B31" s="56"/>
      <c r="C31" s="57"/>
      <c r="D31" s="54"/>
      <c r="E31" s="74"/>
      <c r="F31" s="74"/>
      <c r="G31" s="74"/>
      <c r="H31" s="74"/>
      <c r="I31" s="74">
        <f>IF(I$4="","",I$4)</f>
      </c>
      <c r="J31" s="74"/>
    </row>
    <row r="32" spans="1:10" s="16" customFormat="1" ht="15" customHeight="1">
      <c r="A32" s="53" t="s">
        <v>82</v>
      </c>
      <c r="B32" s="61"/>
      <c r="C32" s="57"/>
      <c r="D32" s="57"/>
      <c r="E32" s="75"/>
      <c r="F32" s="75"/>
      <c r="G32" s="75"/>
      <c r="H32" s="75"/>
      <c r="I32" s="75"/>
      <c r="J32" s="75"/>
    </row>
    <row r="33" spans="5:10" ht="1.5" customHeight="1">
      <c r="E33" s="76"/>
      <c r="F33" s="76"/>
      <c r="G33" s="76"/>
      <c r="H33" s="76"/>
      <c r="I33" s="36"/>
      <c r="J33" s="36"/>
    </row>
    <row r="34" spans="1:10" ht="15" customHeight="1">
      <c r="A34" s="27" t="s">
        <v>4</v>
      </c>
      <c r="B34" s="7"/>
      <c r="C34" s="7"/>
      <c r="D34" s="7"/>
      <c r="E34" s="70">
        <v>417.013</v>
      </c>
      <c r="F34" s="138">
        <v>410.868</v>
      </c>
      <c r="G34" s="70">
        <v>418.188</v>
      </c>
      <c r="H34" s="44">
        <v>410.196</v>
      </c>
      <c r="I34" s="44">
        <v>470.835</v>
      </c>
      <c r="J34" s="138">
        <v>472.048</v>
      </c>
    </row>
    <row r="35" spans="1:10" ht="15" customHeight="1">
      <c r="A35" s="27" t="s">
        <v>23</v>
      </c>
      <c r="B35" s="6"/>
      <c r="C35" s="6"/>
      <c r="D35" s="6"/>
      <c r="E35" s="70">
        <v>213.972</v>
      </c>
      <c r="F35" s="138">
        <v>209.53900000000002</v>
      </c>
      <c r="G35" s="70">
        <v>214.103</v>
      </c>
      <c r="H35" s="44">
        <v>205.761</v>
      </c>
      <c r="I35" s="44">
        <v>205.014</v>
      </c>
      <c r="J35" s="138">
        <v>204.69799999999998</v>
      </c>
    </row>
    <row r="36" spans="1:10" ht="15" customHeight="1">
      <c r="A36" s="27" t="s">
        <v>24</v>
      </c>
      <c r="B36" s="6"/>
      <c r="C36" s="6"/>
      <c r="D36" s="6"/>
      <c r="E36" s="70">
        <v>202.38599999999997</v>
      </c>
      <c r="F36" s="138">
        <v>224.62300000000002</v>
      </c>
      <c r="G36" s="70">
        <v>209.71800000000005</v>
      </c>
      <c r="H36" s="44">
        <v>227.697</v>
      </c>
      <c r="I36" s="44">
        <v>224.25699999999998</v>
      </c>
      <c r="J36" s="138">
        <v>225.62300000000002</v>
      </c>
    </row>
    <row r="37" spans="1:10" ht="15" customHeight="1">
      <c r="A37" s="27" t="s">
        <v>25</v>
      </c>
      <c r="B37" s="6"/>
      <c r="C37" s="6"/>
      <c r="D37" s="6"/>
      <c r="E37" s="70"/>
      <c r="F37" s="138"/>
      <c r="G37" s="70"/>
      <c r="H37" s="44">
        <v>13.5</v>
      </c>
      <c r="I37" s="44"/>
      <c r="J37" s="138"/>
    </row>
    <row r="38" spans="1:10" ht="15" customHeight="1">
      <c r="A38" s="28" t="s">
        <v>26</v>
      </c>
      <c r="B38" s="21"/>
      <c r="C38" s="21"/>
      <c r="D38" s="21"/>
      <c r="E38" s="69">
        <v>18.825</v>
      </c>
      <c r="F38" s="137">
        <v>17.189999999999998</v>
      </c>
      <c r="G38" s="69">
        <v>18.917</v>
      </c>
      <c r="H38" s="46">
        <v>3.723</v>
      </c>
      <c r="I38" s="46">
        <v>17.421</v>
      </c>
      <c r="J38" s="137">
        <v>5.694</v>
      </c>
    </row>
    <row r="39" spans="1:10" ht="15" customHeight="1">
      <c r="A39" s="29" t="s">
        <v>27</v>
      </c>
      <c r="B39" s="10"/>
      <c r="C39" s="10"/>
      <c r="D39" s="10"/>
      <c r="E39" s="93">
        <f aca="true" t="shared" si="8" ref="E39:J39">SUM(E34:E38)</f>
        <v>852.196</v>
      </c>
      <c r="F39" s="124">
        <f t="shared" si="8"/>
        <v>862.22</v>
      </c>
      <c r="G39" s="71">
        <f t="shared" si="8"/>
        <v>860.926</v>
      </c>
      <c r="H39" s="49">
        <f t="shared" si="8"/>
        <v>860.877</v>
      </c>
      <c r="I39" s="49">
        <f t="shared" si="8"/>
        <v>917.5269999999999</v>
      </c>
      <c r="J39" s="100">
        <f t="shared" si="8"/>
        <v>908.063</v>
      </c>
    </row>
    <row r="40" spans="1:10" ht="15" customHeight="1">
      <c r="A40" s="27" t="s">
        <v>28</v>
      </c>
      <c r="B40" s="3"/>
      <c r="C40" s="3"/>
      <c r="D40" s="3"/>
      <c r="E40" s="70">
        <v>183.183</v>
      </c>
      <c r="F40" s="138">
        <v>183.09300000000002</v>
      </c>
      <c r="G40" s="70">
        <v>173.815</v>
      </c>
      <c r="H40" s="44">
        <v>158.033</v>
      </c>
      <c r="I40" s="44">
        <v>174.091</v>
      </c>
      <c r="J40" s="138">
        <v>180.493</v>
      </c>
    </row>
    <row r="41" spans="1:10" ht="15" customHeight="1">
      <c r="A41" s="27" t="s">
        <v>29</v>
      </c>
      <c r="B41" s="3"/>
      <c r="C41" s="3"/>
      <c r="D41" s="3"/>
      <c r="E41" s="70"/>
      <c r="F41" s="138"/>
      <c r="G41" s="70"/>
      <c r="H41" s="44"/>
      <c r="I41" s="44"/>
      <c r="J41" s="138"/>
    </row>
    <row r="42" spans="1:10" ht="15" customHeight="1">
      <c r="A42" s="27" t="s">
        <v>30</v>
      </c>
      <c r="B42" s="3"/>
      <c r="C42" s="3"/>
      <c r="D42" s="3"/>
      <c r="E42" s="70">
        <v>99.08699999999999</v>
      </c>
      <c r="F42" s="138">
        <v>87.512</v>
      </c>
      <c r="G42" s="70">
        <v>113.992</v>
      </c>
      <c r="H42" s="44">
        <v>108.55499999999999</v>
      </c>
      <c r="I42" s="44">
        <v>119.627</v>
      </c>
      <c r="J42" s="138">
        <v>140.73000000000002</v>
      </c>
    </row>
    <row r="43" spans="1:10" ht="15" customHeight="1">
      <c r="A43" s="27" t="s">
        <v>31</v>
      </c>
      <c r="B43" s="3"/>
      <c r="C43" s="3"/>
      <c r="D43" s="3"/>
      <c r="E43" s="70">
        <v>3.798</v>
      </c>
      <c r="F43" s="138">
        <v>4.118</v>
      </c>
      <c r="G43" s="70">
        <v>7.538</v>
      </c>
      <c r="H43" s="44"/>
      <c r="I43" s="44"/>
      <c r="J43" s="138"/>
    </row>
    <row r="44" spans="1:10" ht="15" customHeight="1">
      <c r="A44" s="28" t="s">
        <v>32</v>
      </c>
      <c r="B44" s="21"/>
      <c r="C44" s="21"/>
      <c r="D44" s="21"/>
      <c r="E44" s="69"/>
      <c r="F44" s="137"/>
      <c r="G44" s="69"/>
      <c r="H44" s="46"/>
      <c r="I44" s="46"/>
      <c r="J44" s="137"/>
    </row>
    <row r="45" spans="1:10" ht="15" customHeight="1">
      <c r="A45" s="30" t="s">
        <v>33</v>
      </c>
      <c r="B45" s="18"/>
      <c r="C45" s="18"/>
      <c r="D45" s="18"/>
      <c r="E45" s="95">
        <f aca="true" t="shared" si="9" ref="E45:J45">SUM(E40:E44)</f>
        <v>286.068</v>
      </c>
      <c r="F45" s="125">
        <f t="shared" si="9"/>
        <v>274.723</v>
      </c>
      <c r="G45" s="77">
        <f t="shared" si="9"/>
        <v>295.345</v>
      </c>
      <c r="H45" s="78">
        <f t="shared" si="9"/>
        <v>266.58799999999997</v>
      </c>
      <c r="I45" s="78">
        <f t="shared" si="9"/>
        <v>293.718</v>
      </c>
      <c r="J45" s="114">
        <f t="shared" si="9"/>
        <v>321.223</v>
      </c>
    </row>
    <row r="46" spans="1:10" ht="15" customHeight="1">
      <c r="A46" s="29" t="s">
        <v>34</v>
      </c>
      <c r="B46" s="9"/>
      <c r="C46" s="9"/>
      <c r="D46" s="9"/>
      <c r="E46" s="93">
        <f>E45+E39</f>
        <v>1138.2640000000001</v>
      </c>
      <c r="F46" s="124">
        <f>F45+F39</f>
        <v>1136.943</v>
      </c>
      <c r="G46" s="71">
        <f>G45+G39</f>
        <v>1156.2710000000002</v>
      </c>
      <c r="H46" s="49">
        <f>H39+H45</f>
        <v>1127.465</v>
      </c>
      <c r="I46" s="49">
        <f>I39+I45</f>
        <v>1211.245</v>
      </c>
      <c r="J46" s="100">
        <f>J39+J45</f>
        <v>1229.286</v>
      </c>
    </row>
    <row r="47" spans="1:10" ht="15" customHeight="1">
      <c r="A47" s="27" t="s">
        <v>35</v>
      </c>
      <c r="B47" s="3"/>
      <c r="C47" s="3"/>
      <c r="D47" s="3" t="s">
        <v>65</v>
      </c>
      <c r="E47" s="70">
        <v>423.40999999999997</v>
      </c>
      <c r="F47" s="138">
        <v>400.24699999999996</v>
      </c>
      <c r="G47" s="70">
        <v>394.28400000000005</v>
      </c>
      <c r="H47" s="44">
        <v>426.85099999999994</v>
      </c>
      <c r="I47" s="44">
        <v>474.674</v>
      </c>
      <c r="J47" s="138">
        <v>533.39</v>
      </c>
    </row>
    <row r="48" spans="1:10" ht="15" customHeight="1">
      <c r="A48" s="27" t="s">
        <v>84</v>
      </c>
      <c r="B48" s="3"/>
      <c r="C48" s="3"/>
      <c r="D48" s="3"/>
      <c r="E48" s="70"/>
      <c r="F48" s="138"/>
      <c r="G48" s="70"/>
      <c r="H48" s="44"/>
      <c r="I48" s="44"/>
      <c r="J48" s="138"/>
    </row>
    <row r="49" spans="1:10" ht="15" customHeight="1">
      <c r="A49" s="27" t="s">
        <v>36</v>
      </c>
      <c r="B49" s="3"/>
      <c r="C49" s="3"/>
      <c r="D49" s="3"/>
      <c r="E49" s="70">
        <v>4.676</v>
      </c>
      <c r="F49" s="138">
        <v>4.178</v>
      </c>
      <c r="G49" s="70">
        <v>6.086</v>
      </c>
      <c r="H49" s="44">
        <v>10.241</v>
      </c>
      <c r="I49" s="44">
        <v>15.795</v>
      </c>
      <c r="J49" s="138">
        <v>16.583000000000002</v>
      </c>
    </row>
    <row r="50" spans="1:10" ht="15" customHeight="1">
      <c r="A50" s="27" t="s">
        <v>37</v>
      </c>
      <c r="B50" s="3"/>
      <c r="C50" s="3"/>
      <c r="D50" s="3"/>
      <c r="E50" s="70">
        <v>61.605000000000004</v>
      </c>
      <c r="F50" s="138">
        <v>64.617</v>
      </c>
      <c r="G50" s="70">
        <v>62.982</v>
      </c>
      <c r="H50" s="44">
        <v>65.627</v>
      </c>
      <c r="I50" s="44">
        <v>76.55000000000001</v>
      </c>
      <c r="J50" s="138">
        <v>87.654</v>
      </c>
    </row>
    <row r="51" spans="1:10" ht="15" customHeight="1">
      <c r="A51" s="27" t="s">
        <v>38</v>
      </c>
      <c r="B51" s="3"/>
      <c r="C51" s="3"/>
      <c r="D51" s="3"/>
      <c r="E51" s="70">
        <v>526.394</v>
      </c>
      <c r="F51" s="138">
        <v>552.123</v>
      </c>
      <c r="G51" s="70">
        <v>528.269</v>
      </c>
      <c r="H51" s="44">
        <v>502.493</v>
      </c>
      <c r="I51" s="44">
        <v>524.041</v>
      </c>
      <c r="J51" s="138">
        <v>457.544</v>
      </c>
    </row>
    <row r="52" spans="1:10" ht="15" customHeight="1">
      <c r="A52" s="27" t="s">
        <v>39</v>
      </c>
      <c r="B52" s="3"/>
      <c r="C52" s="3"/>
      <c r="D52" s="3"/>
      <c r="E52" s="70">
        <v>121.54499999999999</v>
      </c>
      <c r="F52" s="138">
        <v>115.144</v>
      </c>
      <c r="G52" s="70">
        <v>164.01600000000002</v>
      </c>
      <c r="H52" s="44">
        <v>121.619</v>
      </c>
      <c r="I52" s="44">
        <v>119.55100000000002</v>
      </c>
      <c r="J52" s="138">
        <v>133.538</v>
      </c>
    </row>
    <row r="53" spans="1:10" ht="15" customHeight="1">
      <c r="A53" s="27" t="s">
        <v>77</v>
      </c>
      <c r="B53" s="3"/>
      <c r="C53" s="3"/>
      <c r="D53" s="3"/>
      <c r="E53" s="70">
        <v>0.634</v>
      </c>
      <c r="F53" s="138">
        <v>0.634</v>
      </c>
      <c r="G53" s="70">
        <v>0.634</v>
      </c>
      <c r="H53" s="44">
        <v>0.634</v>
      </c>
      <c r="I53" s="44">
        <v>0.634</v>
      </c>
      <c r="J53" s="138">
        <v>0.5770000000000001</v>
      </c>
    </row>
    <row r="54" spans="1:10" ht="15" customHeight="1">
      <c r="A54" s="28" t="s">
        <v>40</v>
      </c>
      <c r="B54" s="21"/>
      <c r="C54" s="21"/>
      <c r="D54" s="21"/>
      <c r="E54" s="69"/>
      <c r="F54" s="137"/>
      <c r="G54" s="69"/>
      <c r="H54" s="46"/>
      <c r="I54" s="46"/>
      <c r="J54" s="137"/>
    </row>
    <row r="55" spans="1:10" ht="15" customHeight="1">
      <c r="A55" s="29" t="s">
        <v>41</v>
      </c>
      <c r="B55" s="9"/>
      <c r="C55" s="9"/>
      <c r="D55" s="9"/>
      <c r="E55" s="93">
        <f aca="true" t="shared" si="10" ref="E55:J55">SUM(E47:E54)</f>
        <v>1138.2640000000001</v>
      </c>
      <c r="F55" s="124">
        <f t="shared" si="10"/>
        <v>1136.943</v>
      </c>
      <c r="G55" s="71">
        <f t="shared" si="10"/>
        <v>1156.2710000000002</v>
      </c>
      <c r="H55" s="49">
        <f t="shared" si="10"/>
        <v>1127.465</v>
      </c>
      <c r="I55" s="49">
        <f t="shared" si="10"/>
        <v>1211.245</v>
      </c>
      <c r="J55" s="100">
        <f t="shared" si="10"/>
        <v>1229.2859999999998</v>
      </c>
    </row>
    <row r="56" spans="1:10" ht="15" customHeight="1">
      <c r="A56" s="9"/>
      <c r="B56" s="9"/>
      <c r="C56" s="9"/>
      <c r="D56" s="9"/>
      <c r="E56" s="44"/>
      <c r="F56" s="44"/>
      <c r="G56" s="44"/>
      <c r="H56" s="44"/>
      <c r="I56" s="44"/>
      <c r="J56" s="44"/>
    </row>
    <row r="57" spans="1:10" ht="12.75" customHeight="1">
      <c r="A57" s="62"/>
      <c r="B57" s="52"/>
      <c r="C57" s="54"/>
      <c r="D57" s="54"/>
      <c r="E57" s="55">
        <f aca="true" t="shared" si="11" ref="E57:J57">E$3</f>
        <v>2014</v>
      </c>
      <c r="F57" s="55">
        <f t="shared" si="11"/>
        <v>2013</v>
      </c>
      <c r="G57" s="55">
        <f t="shared" si="11"/>
        <v>2013</v>
      </c>
      <c r="H57" s="55">
        <f t="shared" si="11"/>
        <v>2012</v>
      </c>
      <c r="I57" s="55">
        <f t="shared" si="11"/>
        <v>2011</v>
      </c>
      <c r="J57" s="55">
        <f t="shared" si="11"/>
        <v>2010</v>
      </c>
    </row>
    <row r="58" spans="1:10" ht="12.75" customHeight="1">
      <c r="A58" s="56"/>
      <c r="B58" s="56"/>
      <c r="C58" s="54"/>
      <c r="D58" s="54"/>
      <c r="E58" s="74"/>
      <c r="F58" s="74"/>
      <c r="G58" s="74"/>
      <c r="H58" s="74"/>
      <c r="I58" s="74"/>
      <c r="J58" s="74"/>
    </row>
    <row r="59" spans="1:10" s="16" customFormat="1" ht="15" customHeight="1">
      <c r="A59" s="62" t="s">
        <v>81</v>
      </c>
      <c r="B59" s="61"/>
      <c r="C59" s="57"/>
      <c r="D59" s="57"/>
      <c r="E59" s="75"/>
      <c r="F59" s="75"/>
      <c r="G59" s="75"/>
      <c r="H59" s="75"/>
      <c r="I59" s="75"/>
      <c r="J59" s="75"/>
    </row>
    <row r="60" spans="5:10" ht="1.5" customHeight="1">
      <c r="E60" s="76"/>
      <c r="F60" s="76"/>
      <c r="G60" s="76"/>
      <c r="H60" s="76"/>
      <c r="I60" s="36"/>
      <c r="J60" s="36"/>
    </row>
    <row r="61" spans="1:10" ht="24.75" customHeight="1">
      <c r="A61" s="200" t="s">
        <v>42</v>
      </c>
      <c r="B61" s="200"/>
      <c r="C61" s="8"/>
      <c r="D61" s="8"/>
      <c r="E61" s="68">
        <v>-14.659000000000002</v>
      </c>
      <c r="F61" s="136">
        <v>-17.511</v>
      </c>
      <c r="G61" s="68">
        <v>-7.971000000000014</v>
      </c>
      <c r="H61" s="47">
        <v>-42.331</v>
      </c>
      <c r="I61" s="47">
        <v>-10.455000000000005</v>
      </c>
      <c r="J61" s="136">
        <v>59.82300000000001</v>
      </c>
    </row>
    <row r="62" spans="1:10" ht="15" customHeight="1">
      <c r="A62" s="202" t="s">
        <v>43</v>
      </c>
      <c r="B62" s="202"/>
      <c r="C62" s="22"/>
      <c r="D62" s="22"/>
      <c r="E62" s="69">
        <v>-35.349000000000004</v>
      </c>
      <c r="F62" s="137">
        <v>-11.663</v>
      </c>
      <c r="G62" s="69">
        <v>22.28</v>
      </c>
      <c r="H62" s="46">
        <v>30.973000000000003</v>
      </c>
      <c r="I62" s="46">
        <v>6.076999999999996</v>
      </c>
      <c r="J62" s="137">
        <v>10.573999999999998</v>
      </c>
    </row>
    <row r="63" spans="1:11" ht="16.5" customHeight="1">
      <c r="A63" s="206" t="s">
        <v>44</v>
      </c>
      <c r="B63" s="206"/>
      <c r="C63" s="24"/>
      <c r="D63" s="24"/>
      <c r="E63" s="73">
        <f aca="true" t="shared" si="12" ref="E63:J63">SUM(E61:E62)</f>
        <v>-50.00800000000001</v>
      </c>
      <c r="F63" s="127">
        <f t="shared" si="12"/>
        <v>-29.174</v>
      </c>
      <c r="G63" s="71">
        <f t="shared" si="12"/>
        <v>14.308999999999987</v>
      </c>
      <c r="H63" s="49">
        <f t="shared" si="12"/>
        <v>-11.358</v>
      </c>
      <c r="I63" s="49">
        <f t="shared" si="12"/>
        <v>-4.378000000000009</v>
      </c>
      <c r="J63" s="100">
        <f t="shared" si="12"/>
        <v>70.397</v>
      </c>
      <c r="K63" s="128"/>
    </row>
    <row r="64" spans="1:10" ht="15" customHeight="1">
      <c r="A64" s="200" t="s">
        <v>45</v>
      </c>
      <c r="B64" s="200"/>
      <c r="C64" s="3"/>
      <c r="D64" s="3"/>
      <c r="E64" s="70">
        <v>-7.099</v>
      </c>
      <c r="F64" s="138">
        <v>-8.312</v>
      </c>
      <c r="G64" s="70">
        <v>-35.075</v>
      </c>
      <c r="H64" s="44">
        <v>-58.378</v>
      </c>
      <c r="I64" s="44">
        <v>-63.365</v>
      </c>
      <c r="J64" s="138">
        <v>-56.328</v>
      </c>
    </row>
    <row r="65" spans="1:10" ht="15" customHeight="1">
      <c r="A65" s="202" t="s">
        <v>78</v>
      </c>
      <c r="B65" s="202"/>
      <c r="C65" s="21"/>
      <c r="D65" s="21"/>
      <c r="E65" s="69"/>
      <c r="F65" s="137"/>
      <c r="G65" s="69"/>
      <c r="H65" s="46">
        <v>0.007</v>
      </c>
      <c r="I65" s="46"/>
      <c r="J65" s="137">
        <v>11.274000000000001</v>
      </c>
    </row>
    <row r="66" spans="1:11" s="39" customFormat="1" ht="16.5" customHeight="1">
      <c r="A66" s="126" t="s">
        <v>46</v>
      </c>
      <c r="B66" s="126"/>
      <c r="C66" s="25"/>
      <c r="D66" s="25"/>
      <c r="E66" s="73">
        <f aca="true" t="shared" si="13" ref="E66:J66">SUM(E63:E65)</f>
        <v>-57.10700000000001</v>
      </c>
      <c r="F66" s="127">
        <f t="shared" si="13"/>
        <v>-37.486</v>
      </c>
      <c r="G66" s="71">
        <f t="shared" si="13"/>
        <v>-20.766000000000016</v>
      </c>
      <c r="H66" s="49">
        <f t="shared" si="13"/>
        <v>-69.729</v>
      </c>
      <c r="I66" s="49">
        <f t="shared" si="13"/>
        <v>-67.74300000000001</v>
      </c>
      <c r="J66" s="100">
        <f t="shared" si="13"/>
        <v>25.343000000000004</v>
      </c>
      <c r="K66" s="49"/>
    </row>
    <row r="67" spans="1:10" ht="15" customHeight="1">
      <c r="A67" s="202" t="s">
        <v>47</v>
      </c>
      <c r="B67" s="202"/>
      <c r="C67" s="26"/>
      <c r="D67" s="26"/>
      <c r="E67" s="69"/>
      <c r="F67" s="137"/>
      <c r="G67" s="69"/>
      <c r="H67" s="46"/>
      <c r="I67" s="46"/>
      <c r="J67" s="137"/>
    </row>
    <row r="68" spans="1:11" ht="16.5" customHeight="1">
      <c r="A68" s="206" t="s">
        <v>48</v>
      </c>
      <c r="B68" s="206"/>
      <c r="C68" s="9"/>
      <c r="D68" s="9"/>
      <c r="E68" s="73">
        <f aca="true" t="shared" si="14" ref="E68:J68">SUM(E66:E67)</f>
        <v>-57.10700000000001</v>
      </c>
      <c r="F68" s="127">
        <f t="shared" si="14"/>
        <v>-37.486</v>
      </c>
      <c r="G68" s="71">
        <f t="shared" si="14"/>
        <v>-20.766000000000016</v>
      </c>
      <c r="H68" s="49">
        <f t="shared" si="14"/>
        <v>-69.729</v>
      </c>
      <c r="I68" s="49">
        <f t="shared" si="14"/>
        <v>-67.74300000000001</v>
      </c>
      <c r="J68" s="100">
        <f t="shared" si="14"/>
        <v>25.343000000000004</v>
      </c>
      <c r="K68" s="128"/>
    </row>
    <row r="69" spans="1:10" ht="15" customHeight="1">
      <c r="A69" s="200" t="s">
        <v>49</v>
      </c>
      <c r="B69" s="200"/>
      <c r="C69" s="3"/>
      <c r="D69" s="3"/>
      <c r="E69" s="70">
        <v>3.748000000000001</v>
      </c>
      <c r="F69" s="138">
        <v>41.606</v>
      </c>
      <c r="G69" s="70">
        <v>-6.6960000000000015</v>
      </c>
      <c r="H69" s="44">
        <v>-20.271</v>
      </c>
      <c r="I69" s="44">
        <v>67.744</v>
      </c>
      <c r="J69" s="138">
        <v>-25.343</v>
      </c>
    </row>
    <row r="70" spans="1:10" ht="15" customHeight="1">
      <c r="A70" s="200" t="s">
        <v>50</v>
      </c>
      <c r="B70" s="200"/>
      <c r="C70" s="3"/>
      <c r="D70" s="3"/>
      <c r="E70" s="70"/>
      <c r="F70" s="138"/>
      <c r="G70" s="70"/>
      <c r="H70" s="44">
        <v>90</v>
      </c>
      <c r="I70" s="44"/>
      <c r="J70" s="138"/>
    </row>
    <row r="71" spans="1:10" ht="15" customHeight="1">
      <c r="A71" s="200" t="s">
        <v>51</v>
      </c>
      <c r="B71" s="200"/>
      <c r="C71" s="3"/>
      <c r="D71" s="3"/>
      <c r="E71" s="70"/>
      <c r="F71" s="138"/>
      <c r="G71" s="70"/>
      <c r="H71" s="44"/>
      <c r="I71" s="44"/>
      <c r="J71" s="138"/>
    </row>
    <row r="72" spans="1:10" ht="15" customHeight="1">
      <c r="A72" s="202" t="s">
        <v>52</v>
      </c>
      <c r="B72" s="202"/>
      <c r="C72" s="21"/>
      <c r="D72" s="21"/>
      <c r="E72" s="69">
        <v>49.619</v>
      </c>
      <c r="F72" s="137"/>
      <c r="G72" s="69">
        <v>35</v>
      </c>
      <c r="H72" s="46"/>
      <c r="I72" s="46"/>
      <c r="J72" s="137"/>
    </row>
    <row r="73" spans="1:11" ht="16.5" customHeight="1">
      <c r="A73" s="32" t="s">
        <v>53</v>
      </c>
      <c r="B73" s="32"/>
      <c r="C73" s="19"/>
      <c r="D73" s="19"/>
      <c r="E73" s="77">
        <f aca="true" t="shared" si="15" ref="E73:J73">SUM(E69:E72)</f>
        <v>53.367000000000004</v>
      </c>
      <c r="F73" s="114">
        <f t="shared" si="15"/>
        <v>41.606</v>
      </c>
      <c r="G73" s="72">
        <f t="shared" si="15"/>
        <v>28.304</v>
      </c>
      <c r="H73" s="48">
        <f t="shared" si="15"/>
        <v>69.729</v>
      </c>
      <c r="I73" s="48">
        <f t="shared" si="15"/>
        <v>67.744</v>
      </c>
      <c r="J73" s="140">
        <f t="shared" si="15"/>
        <v>-25.343</v>
      </c>
      <c r="K73" s="128"/>
    </row>
    <row r="74" spans="1:11" ht="16.5" customHeight="1">
      <c r="A74" s="206" t="s">
        <v>54</v>
      </c>
      <c r="B74" s="206"/>
      <c r="C74" s="9"/>
      <c r="D74" s="9"/>
      <c r="E74" s="73">
        <f aca="true" t="shared" si="16" ref="E74:J74">SUM(E73+E68)</f>
        <v>-3.740000000000009</v>
      </c>
      <c r="F74" s="127">
        <f t="shared" si="16"/>
        <v>4.1200000000000045</v>
      </c>
      <c r="G74" s="71">
        <f t="shared" si="16"/>
        <v>7.5379999999999825</v>
      </c>
      <c r="H74" s="49">
        <f t="shared" si="16"/>
        <v>0</v>
      </c>
      <c r="I74" s="49">
        <f t="shared" si="16"/>
        <v>0.000999999999990564</v>
      </c>
      <c r="J74" s="100">
        <f t="shared" si="16"/>
        <v>3.552713678800501E-15</v>
      </c>
      <c r="K74" s="128"/>
    </row>
    <row r="75" spans="1:10" ht="15" customHeight="1">
      <c r="A75" s="9"/>
      <c r="B75" s="9"/>
      <c r="C75" s="9"/>
      <c r="D75" s="9"/>
      <c r="E75" s="45"/>
      <c r="F75" s="45"/>
      <c r="G75" s="45"/>
      <c r="H75" s="45"/>
      <c r="I75" s="44"/>
      <c r="J75" s="44"/>
    </row>
    <row r="76" spans="1:10" ht="12.75" customHeight="1">
      <c r="A76" s="62"/>
      <c r="B76" s="52"/>
      <c r="C76" s="54"/>
      <c r="D76" s="54"/>
      <c r="E76" s="55">
        <f aca="true" t="shared" si="17" ref="E76:J76">E$3</f>
        <v>2014</v>
      </c>
      <c r="F76" s="55">
        <f t="shared" si="17"/>
        <v>2013</v>
      </c>
      <c r="G76" s="55">
        <f t="shared" si="17"/>
        <v>2013</v>
      </c>
      <c r="H76" s="55">
        <f t="shared" si="17"/>
        <v>2012</v>
      </c>
      <c r="I76" s="55">
        <f t="shared" si="17"/>
        <v>2011</v>
      </c>
      <c r="J76" s="55">
        <f t="shared" si="17"/>
        <v>2010</v>
      </c>
    </row>
    <row r="77" spans="1:10" ht="12.75" customHeight="1">
      <c r="A77" s="56"/>
      <c r="B77" s="56"/>
      <c r="C77" s="54"/>
      <c r="D77" s="54"/>
      <c r="E77" s="55"/>
      <c r="F77" s="55"/>
      <c r="G77" s="55"/>
      <c r="H77" s="55"/>
      <c r="I77" s="55">
        <f>IF(I$4="","",I$4)</f>
      </c>
      <c r="J77" s="55"/>
    </row>
    <row r="78" spans="1:10" s="16" customFormat="1" ht="15" customHeight="1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</row>
    <row r="79" ht="1.5" customHeight="1"/>
    <row r="80" spans="1:10" ht="15" customHeight="1">
      <c r="A80" s="200" t="s">
        <v>56</v>
      </c>
      <c r="B80" s="200"/>
      <c r="C80" s="6"/>
      <c r="D80" s="6"/>
      <c r="E80" s="63">
        <f>IF(E7=0,"",IF(E14=0,"",(E14/E7))*100)</f>
        <v>-7.668755107600091</v>
      </c>
      <c r="F80" s="99">
        <f>IF(F7=0,"",IF(F14=0,"",(F14/F7))*100)</f>
        <v>-11.417057590577901</v>
      </c>
      <c r="G80" s="97">
        <f>IF(G7=0,"",IF(G14=0,"",(G14/G7))*100)</f>
        <v>-1.6047778123892322</v>
      </c>
      <c r="H80" s="50">
        <f>IF(H14=0,"-",IF(H7=0,"-",H14/H7))*100</f>
        <v>-5.666617790499753</v>
      </c>
      <c r="I80" s="50">
        <f>IF(I14=0,"-",IF(I7=0,"-",I14/I7))*100</f>
        <v>-3.3462604007041747</v>
      </c>
      <c r="J80" s="146">
        <v>9.2</v>
      </c>
    </row>
    <row r="81" spans="1:11" ht="15" customHeight="1">
      <c r="A81" s="200" t="s">
        <v>57</v>
      </c>
      <c r="B81" s="200"/>
      <c r="C81" s="6"/>
      <c r="D81" s="6"/>
      <c r="E81" s="63">
        <f>IF(E20=0,"-",IF(E7=0,"-",E20/E7)*100)</f>
        <v>-10.268046853718314</v>
      </c>
      <c r="F81" s="99">
        <f>IF(F20=0,"-",IF(F7=0,"-",F20/F7)*100)</f>
        <v>-19.863509332268688</v>
      </c>
      <c r="G81" s="63">
        <f>IF(G20=0,"-",IF(G7=0,"-",G20/G7)*100)</f>
        <v>-9.4915339198184</v>
      </c>
      <c r="H81" s="50">
        <f>IF(H20=0,"-",IF(H7=0,"-",H20/H7)*100)</f>
        <v>-16.66617790499749</v>
      </c>
      <c r="I81" s="50">
        <f>IF(I20=0,"-",IF(I7=0,"-",I20/I7)*100)</f>
        <v>-6.670529660696473</v>
      </c>
      <c r="J81" s="99">
        <v>6.5</v>
      </c>
      <c r="K81" s="13"/>
    </row>
    <row r="82" spans="1:11" ht="15" customHeight="1">
      <c r="A82" s="200" t="s">
        <v>58</v>
      </c>
      <c r="B82" s="200"/>
      <c r="C82" s="7"/>
      <c r="D82" s="7"/>
      <c r="E82" s="108" t="s">
        <v>8</v>
      </c>
      <c r="F82" s="50" t="s">
        <v>8</v>
      </c>
      <c r="G82" s="188">
        <f>IF((G47=0),"-",(G24/((G47+H47)/2)*100))</f>
        <v>-20.305796245440767</v>
      </c>
      <c r="H82" s="99">
        <f>IF((H47=0),"-",(H24/((H47+I47)/2)*100))</f>
        <v>-29.102465267186172</v>
      </c>
      <c r="I82" s="50">
        <f>IF((I47=0),"-",(I24/((I47+J47)/2)*100))</f>
        <v>-11.332812202399838</v>
      </c>
      <c r="J82" s="99">
        <v>9.8</v>
      </c>
      <c r="K82" s="13"/>
    </row>
    <row r="83" spans="1:11" ht="15" customHeight="1">
      <c r="A83" s="200" t="s">
        <v>59</v>
      </c>
      <c r="B83" s="200"/>
      <c r="C83" s="7"/>
      <c r="D83" s="7"/>
      <c r="E83" s="108" t="s">
        <v>8</v>
      </c>
      <c r="F83" s="50" t="s">
        <v>8</v>
      </c>
      <c r="G83" s="188">
        <f>IF((G47=0),"-",((G17+G18)/((G47+G48+G49+G51+H47+H48+H49+H51)/2)*100))</f>
        <v>-1.3388116200198728</v>
      </c>
      <c r="H83" s="99">
        <f>IF((H47=0),"-",((H17+H18)/((H47+H48+H49+H51+I47+I48+I49+I51)/2)*100))</f>
        <v>-9.629930991072596</v>
      </c>
      <c r="I83" s="50">
        <f>IF((I47=0),"-",((I17+I18)/((I47+I48+I49+I51+J47+J48+J49+J51)/2)*100))</f>
        <v>-1.6141228579044629</v>
      </c>
      <c r="J83" s="99">
        <v>9.5</v>
      </c>
      <c r="K83" s="13"/>
    </row>
    <row r="84" spans="1:11" ht="15" customHeight="1">
      <c r="A84" s="200" t="s">
        <v>60</v>
      </c>
      <c r="B84" s="200"/>
      <c r="C84" s="6"/>
      <c r="D84" s="6"/>
      <c r="E84" s="67">
        <f>IF(E47=0,"-",((E47+E48)/E55*100))</f>
        <v>37.19787325260221</v>
      </c>
      <c r="F84" s="101">
        <f>IF(F47=0,"-",((F47+F48)/F55*100))</f>
        <v>35.20378770087858</v>
      </c>
      <c r="G84" s="67">
        <f>IF(G47=0,"-",((G47+G48)/G55*100))</f>
        <v>34.0996185150367</v>
      </c>
      <c r="H84" s="176">
        <f>IF(H47=0,"-",((H47+H48)/H55*100))</f>
        <v>37.85935705321229</v>
      </c>
      <c r="I84" s="176">
        <f>IF(I47=0,"-",((I47+I48)/I55*100))</f>
        <v>39.188933700448715</v>
      </c>
      <c r="J84" s="101">
        <v>43</v>
      </c>
      <c r="K84" s="13"/>
    </row>
    <row r="85" spans="1:11" ht="15" customHeight="1">
      <c r="A85" s="200" t="s">
        <v>61</v>
      </c>
      <c r="B85" s="200"/>
      <c r="C85" s="6"/>
      <c r="D85" s="6"/>
      <c r="E85" s="64">
        <f>IF((E51+E49-E43-E41-E37)=0,"-",(E51+E49-E43-E41-E37))</f>
        <v>527.272</v>
      </c>
      <c r="F85" s="102">
        <f>IF((F51+F49-F43-F41-F37)=0,"-",(F51+F49-F43-F41-F37))</f>
        <v>552.183</v>
      </c>
      <c r="G85" s="64">
        <f>IF((G51+G49-G43-G41-G37)=0,"-",(G51+G49-G43-G41-G37))</f>
        <v>526.817</v>
      </c>
      <c r="H85" s="1">
        <f>IF((H51+H49-H43-H41-H37)=0,"-",(H51+H49-H43-H41-H37))</f>
        <v>499.23400000000004</v>
      </c>
      <c r="I85" s="1">
        <f>IF((I51+I49-I43-I41-I37)=0,"-",(I51+I49-I43-I41-I37))</f>
        <v>539.836</v>
      </c>
      <c r="J85" s="102">
        <v>474</v>
      </c>
      <c r="K85" s="13"/>
    </row>
    <row r="86" spans="1:10" ht="15" customHeight="1">
      <c r="A86" s="200" t="s">
        <v>62</v>
      </c>
      <c r="B86" s="200"/>
      <c r="C86" s="3"/>
      <c r="D86" s="3"/>
      <c r="E86" s="65">
        <f>IF((E47=0),"-",((E51+E49)/(E47+E48)))</f>
        <v>1.2542689119293358</v>
      </c>
      <c r="F86" s="103">
        <f>IF((F47=0),"-",((F51+F49)/(F47+F48)))</f>
        <v>1.389894240306611</v>
      </c>
      <c r="G86" s="65">
        <f>IF((G47=0),"-",((G51+G49)/(G47+G48)))</f>
        <v>1.355254080814844</v>
      </c>
      <c r="H86" s="33">
        <f>IF((H47=0),"-",((H51+H49)/(H47+H48)))</f>
        <v>1.2012013559766759</v>
      </c>
      <c r="I86" s="33">
        <f>IF((I47=0),"-",((I51+I49)/(I47+I48)))</f>
        <v>1.1372773735237238</v>
      </c>
      <c r="J86" s="103">
        <v>0.9</v>
      </c>
    </row>
    <row r="87" spans="1:10" ht="15" customHeight="1">
      <c r="A87" s="202" t="s">
        <v>63</v>
      </c>
      <c r="B87" s="202"/>
      <c r="C87" s="21"/>
      <c r="D87" s="21"/>
      <c r="E87" s="66" t="s">
        <v>8</v>
      </c>
      <c r="F87" s="147" t="s">
        <v>8</v>
      </c>
      <c r="G87" s="66">
        <v>635</v>
      </c>
      <c r="H87" s="17">
        <v>683</v>
      </c>
      <c r="I87" s="17">
        <v>713</v>
      </c>
      <c r="J87" s="147">
        <v>714</v>
      </c>
    </row>
    <row r="88" spans="1:10" ht="15" customHeight="1">
      <c r="A88" s="5" t="s">
        <v>98</v>
      </c>
      <c r="B88" s="5"/>
      <c r="C88" s="5"/>
      <c r="D88" s="5"/>
      <c r="E88" s="120"/>
      <c r="F88" s="120"/>
      <c r="G88" s="5"/>
      <c r="H88" s="5"/>
      <c r="I88" s="5"/>
      <c r="J88" s="5"/>
    </row>
    <row r="89" spans="1:10" ht="15" customHeight="1">
      <c r="A89" s="5" t="s">
        <v>122</v>
      </c>
      <c r="B89" s="5"/>
      <c r="C89" s="5"/>
      <c r="D89" s="5"/>
      <c r="E89" s="121"/>
      <c r="F89" s="121"/>
      <c r="G89" s="121"/>
      <c r="H89" s="121"/>
      <c r="I89" s="5"/>
      <c r="J89" s="5"/>
    </row>
    <row r="90" spans="1:10" ht="15" customHeight="1">
      <c r="A90" s="5"/>
      <c r="B90" s="5"/>
      <c r="C90" s="5"/>
      <c r="D90" s="5"/>
      <c r="E90" s="121"/>
      <c r="F90" s="121"/>
      <c r="G90" s="121"/>
      <c r="H90" s="121"/>
      <c r="I90" s="5"/>
      <c r="J90" s="5"/>
    </row>
    <row r="91" spans="1:10" ht="15">
      <c r="A91" s="5"/>
      <c r="B91" s="5"/>
      <c r="C91" s="5"/>
      <c r="D91" s="5"/>
      <c r="E91" s="42"/>
      <c r="F91" s="42"/>
      <c r="G91" s="42"/>
      <c r="H91" s="42"/>
      <c r="I91" s="5"/>
      <c r="J91" s="5"/>
    </row>
    <row r="92" spans="1:10" ht="15">
      <c r="A92" s="5"/>
      <c r="B92" s="5"/>
      <c r="C92" s="5"/>
      <c r="D92" s="5"/>
      <c r="E92" s="42"/>
      <c r="F92" s="42"/>
      <c r="G92" s="42"/>
      <c r="H92" s="42"/>
      <c r="I92" s="5"/>
      <c r="J92" s="5"/>
    </row>
    <row r="93" spans="1:10" ht="15">
      <c r="A93" s="20"/>
      <c r="B93" s="20"/>
      <c r="C93" s="20"/>
      <c r="D93" s="20"/>
      <c r="E93" s="42"/>
      <c r="F93" s="42"/>
      <c r="G93" s="42"/>
      <c r="H93" s="42"/>
      <c r="I93" s="20"/>
      <c r="J93" s="20"/>
    </row>
    <row r="94" spans="1:10" ht="15">
      <c r="A94" s="20"/>
      <c r="B94" s="20"/>
      <c r="C94" s="20"/>
      <c r="D94" s="20"/>
      <c r="E94" s="42"/>
      <c r="F94" s="42"/>
      <c r="G94" s="42"/>
      <c r="H94" s="42"/>
      <c r="I94" s="20"/>
      <c r="J94" s="20"/>
    </row>
    <row r="95" spans="1:10" ht="15">
      <c r="A95" s="20"/>
      <c r="B95" s="20"/>
      <c r="C95" s="20"/>
      <c r="D95" s="20"/>
      <c r="E95" s="42"/>
      <c r="F95" s="42"/>
      <c r="G95" s="42"/>
      <c r="H95" s="42"/>
      <c r="I95" s="20"/>
      <c r="J95" s="20"/>
    </row>
    <row r="96" spans="1:10" ht="15">
      <c r="A96" s="20"/>
      <c r="B96" s="20"/>
      <c r="C96" s="20"/>
      <c r="D96" s="20"/>
      <c r="E96" s="42"/>
      <c r="F96" s="42"/>
      <c r="G96" s="42"/>
      <c r="H96" s="42"/>
      <c r="I96" s="20"/>
      <c r="J96" s="20"/>
    </row>
    <row r="97" spans="1:10" ht="15">
      <c r="A97" s="20"/>
      <c r="B97" s="20"/>
      <c r="C97" s="20"/>
      <c r="D97" s="20"/>
      <c r="E97" s="42"/>
      <c r="F97" s="42"/>
      <c r="G97" s="42"/>
      <c r="H97" s="42"/>
      <c r="I97" s="20"/>
      <c r="J97" s="20"/>
    </row>
    <row r="98" spans="1:10" ht="15">
      <c r="A98" s="20"/>
      <c r="B98" s="20"/>
      <c r="C98" s="20"/>
      <c r="D98" s="20"/>
      <c r="E98" s="42"/>
      <c r="F98" s="42"/>
      <c r="G98" s="42"/>
      <c r="H98" s="42"/>
      <c r="I98" s="20"/>
      <c r="J98" s="20"/>
    </row>
    <row r="99" spans="1:10" ht="15">
      <c r="A99" s="20"/>
      <c r="B99" s="20"/>
      <c r="C99" s="20"/>
      <c r="D99" s="20"/>
      <c r="E99" s="42"/>
      <c r="F99" s="42"/>
      <c r="G99" s="42"/>
      <c r="H99" s="42"/>
      <c r="I99" s="20"/>
      <c r="J99" s="20"/>
    </row>
    <row r="100" spans="1:10" ht="15">
      <c r="A100" s="20"/>
      <c r="B100" s="20"/>
      <c r="C100" s="20"/>
      <c r="D100" s="20"/>
      <c r="E100" s="42"/>
      <c r="F100" s="42"/>
      <c r="G100" s="42"/>
      <c r="H100" s="42"/>
      <c r="I100" s="20"/>
      <c r="J100" s="20"/>
    </row>
    <row r="101" spans="1:10" ht="15">
      <c r="A101" s="20"/>
      <c r="B101" s="20"/>
      <c r="C101" s="20"/>
      <c r="D101" s="20"/>
      <c r="E101" s="42"/>
      <c r="F101" s="42"/>
      <c r="G101" s="42"/>
      <c r="H101" s="42"/>
      <c r="I101" s="20"/>
      <c r="J101" s="20"/>
    </row>
    <row r="102" spans="1:10" ht="15">
      <c r="A102" s="20"/>
      <c r="B102" s="20"/>
      <c r="C102" s="20"/>
      <c r="D102" s="20"/>
      <c r="E102" s="42"/>
      <c r="F102" s="42"/>
      <c r="G102" s="42"/>
      <c r="H102" s="42"/>
      <c r="I102" s="20"/>
      <c r="J102" s="20"/>
    </row>
  </sheetData>
  <sheetProtection/>
  <mergeCells count="21">
    <mergeCell ref="A81:B81"/>
    <mergeCell ref="A84:B84"/>
    <mergeCell ref="A85:B85"/>
    <mergeCell ref="A86:B86"/>
    <mergeCell ref="A87:B87"/>
    <mergeCell ref="A68:B68"/>
    <mergeCell ref="A69:B69"/>
    <mergeCell ref="A70:B70"/>
    <mergeCell ref="A71:B71"/>
    <mergeCell ref="A82:B82"/>
    <mergeCell ref="A83:B83"/>
    <mergeCell ref="A67:B67"/>
    <mergeCell ref="A72:B72"/>
    <mergeCell ref="A74:B74"/>
    <mergeCell ref="A80:B80"/>
    <mergeCell ref="A65:B65"/>
    <mergeCell ref="A1:J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8" width="9.7109375" style="39" customWidth="1"/>
    <col min="9" max="10" width="9.7109375" style="0" customWidth="1"/>
    <col min="12" max="12" width="9.140625" style="0" customWidth="1"/>
  </cols>
  <sheetData>
    <row r="1" spans="1:10" ht="18" customHeight="1">
      <c r="A1" s="201" t="s">
        <v>111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5" customHeight="1">
      <c r="A2" s="29" t="s">
        <v>15</v>
      </c>
      <c r="B2" s="12"/>
      <c r="C2" s="12"/>
      <c r="D2" s="12"/>
      <c r="E2" s="41"/>
      <c r="F2" s="41"/>
      <c r="G2" s="41"/>
      <c r="H2" s="41"/>
      <c r="I2" s="13"/>
      <c r="J2" s="13"/>
    </row>
    <row r="3" spans="1:10" ht="12.75" customHeight="1">
      <c r="A3" s="52"/>
      <c r="B3" s="52"/>
      <c r="C3" s="57"/>
      <c r="D3" s="54"/>
      <c r="E3" s="55">
        <v>2014</v>
      </c>
      <c r="F3" s="55">
        <v>2013</v>
      </c>
      <c r="G3" s="55">
        <v>2013</v>
      </c>
      <c r="H3" s="55">
        <v>2012</v>
      </c>
      <c r="I3" s="55">
        <v>2011</v>
      </c>
      <c r="J3" s="55">
        <v>2010</v>
      </c>
    </row>
    <row r="4" spans="1:10" ht="12.75" customHeight="1">
      <c r="A4" s="56"/>
      <c r="B4" s="56"/>
      <c r="C4" s="57"/>
      <c r="D4" s="54"/>
      <c r="E4" s="55" t="s">
        <v>112</v>
      </c>
      <c r="F4" s="55" t="s">
        <v>112</v>
      </c>
      <c r="G4" s="55"/>
      <c r="H4" s="55"/>
      <c r="I4" s="55"/>
      <c r="J4" s="55"/>
    </row>
    <row r="5" spans="1:10" s="15" customFormat="1" ht="12.75" customHeight="1">
      <c r="A5" s="53" t="s">
        <v>9</v>
      </c>
      <c r="B5" s="59"/>
      <c r="C5" s="57"/>
      <c r="D5" s="57" t="s">
        <v>64</v>
      </c>
      <c r="E5" s="58"/>
      <c r="F5" s="58"/>
      <c r="G5" s="58"/>
      <c r="H5" s="58"/>
      <c r="I5" s="58"/>
      <c r="J5" s="58" t="s">
        <v>86</v>
      </c>
    </row>
    <row r="6" ht="1.5" customHeight="1"/>
    <row r="7" spans="1:10" ht="15" customHeight="1">
      <c r="A7" s="27" t="s">
        <v>10</v>
      </c>
      <c r="B7" s="6"/>
      <c r="C7" s="6"/>
      <c r="D7" s="6"/>
      <c r="E7" s="71">
        <v>75.2</v>
      </c>
      <c r="F7" s="100">
        <v>74.466</v>
      </c>
      <c r="G7" s="71">
        <v>296.557</v>
      </c>
      <c r="H7" s="49">
        <v>287.356</v>
      </c>
      <c r="I7" s="49">
        <v>275.736</v>
      </c>
      <c r="J7" s="100">
        <v>238.588</v>
      </c>
    </row>
    <row r="8" spans="1:10" ht="15" customHeight="1">
      <c r="A8" s="27" t="s">
        <v>11</v>
      </c>
      <c r="B8" s="3"/>
      <c r="C8" s="3"/>
      <c r="D8" s="3"/>
      <c r="E8" s="70">
        <v>-66.435</v>
      </c>
      <c r="F8" s="138">
        <v>-68.25800000000001</v>
      </c>
      <c r="G8" s="70">
        <v>-256.49199999999996</v>
      </c>
      <c r="H8" s="44">
        <v>-242.97500000000002</v>
      </c>
      <c r="I8" s="44">
        <v>-220.221</v>
      </c>
      <c r="J8" s="138">
        <v>-201.58599999999998</v>
      </c>
    </row>
    <row r="9" spans="1:10" ht="15" customHeight="1">
      <c r="A9" s="27" t="s">
        <v>12</v>
      </c>
      <c r="B9" s="3"/>
      <c r="C9" s="3"/>
      <c r="D9" s="3"/>
      <c r="E9" s="70">
        <v>0.501</v>
      </c>
      <c r="F9" s="138">
        <v>0.182</v>
      </c>
      <c r="G9" s="70">
        <v>6.3709999999999996</v>
      </c>
      <c r="H9" s="44">
        <v>1.281</v>
      </c>
      <c r="I9" s="44">
        <v>0.487</v>
      </c>
      <c r="J9" s="138">
        <v>-0.491</v>
      </c>
    </row>
    <row r="10" spans="1:10" ht="15" customHeight="1">
      <c r="A10" s="27" t="s">
        <v>13</v>
      </c>
      <c r="B10" s="3"/>
      <c r="C10" s="3"/>
      <c r="D10" s="3"/>
      <c r="E10" s="70"/>
      <c r="F10" s="138"/>
      <c r="G10" s="70"/>
      <c r="H10" s="44"/>
      <c r="I10" s="44">
        <v>0.093</v>
      </c>
      <c r="J10" s="138">
        <v>0.007</v>
      </c>
    </row>
    <row r="11" spans="1:10" ht="15" customHeight="1">
      <c r="A11" s="28" t="s">
        <v>14</v>
      </c>
      <c r="B11" s="21"/>
      <c r="C11" s="21"/>
      <c r="D11" s="21"/>
      <c r="E11" s="69"/>
      <c r="F11" s="137"/>
      <c r="G11" s="69"/>
      <c r="H11" s="46">
        <v>-0.0040000000000000036</v>
      </c>
      <c r="I11" s="46">
        <v>1</v>
      </c>
      <c r="J11" s="137"/>
    </row>
    <row r="12" spans="1:10" ht="15" customHeight="1">
      <c r="A12" s="10" t="s">
        <v>0</v>
      </c>
      <c r="B12" s="10"/>
      <c r="C12" s="10"/>
      <c r="D12" s="10"/>
      <c r="E12" s="71">
        <f aca="true" t="shared" si="0" ref="E12:J12">SUM(E7:E11)</f>
        <v>9.266</v>
      </c>
      <c r="F12" s="100">
        <f t="shared" si="0"/>
        <v>6.389999999999985</v>
      </c>
      <c r="G12" s="71">
        <f t="shared" si="0"/>
        <v>46.43600000000006</v>
      </c>
      <c r="H12" s="49">
        <f t="shared" si="0"/>
        <v>45.65799999999997</v>
      </c>
      <c r="I12" s="49">
        <f t="shared" si="0"/>
        <v>57.09499999999999</v>
      </c>
      <c r="J12" s="100">
        <f t="shared" si="0"/>
        <v>36.51800000000001</v>
      </c>
    </row>
    <row r="13" spans="1:10" ht="15" customHeight="1">
      <c r="A13" s="28" t="s">
        <v>76</v>
      </c>
      <c r="B13" s="21"/>
      <c r="C13" s="21"/>
      <c r="D13" s="21"/>
      <c r="E13" s="69">
        <v>-0.651</v>
      </c>
      <c r="F13" s="137">
        <v>-0.5840000000000001</v>
      </c>
      <c r="G13" s="69">
        <v>-2.429</v>
      </c>
      <c r="H13" s="46">
        <v>-4.244</v>
      </c>
      <c r="I13" s="46">
        <v>-4.884</v>
      </c>
      <c r="J13" s="137">
        <v>-4.607</v>
      </c>
    </row>
    <row r="14" spans="1:10" ht="15" customHeight="1">
      <c r="A14" s="10" t="s">
        <v>1</v>
      </c>
      <c r="B14" s="10"/>
      <c r="C14" s="10"/>
      <c r="D14" s="10"/>
      <c r="E14" s="71">
        <f aca="true" t="shared" si="1" ref="E14:J14">SUM(E12:E13)</f>
        <v>8.615</v>
      </c>
      <c r="F14" s="100">
        <f t="shared" si="1"/>
        <v>5.805999999999985</v>
      </c>
      <c r="G14" s="71">
        <f t="shared" si="1"/>
        <v>44.007000000000055</v>
      </c>
      <c r="H14" s="49">
        <f t="shared" si="1"/>
        <v>41.41399999999997</v>
      </c>
      <c r="I14" s="49">
        <f t="shared" si="1"/>
        <v>52.21099999999999</v>
      </c>
      <c r="J14" s="100">
        <f t="shared" si="1"/>
        <v>31.91100000000001</v>
      </c>
    </row>
    <row r="15" spans="1:10" ht="15" customHeight="1">
      <c r="A15" s="27" t="s">
        <v>16</v>
      </c>
      <c r="B15" s="4"/>
      <c r="C15" s="4"/>
      <c r="D15" s="4"/>
      <c r="E15" s="70"/>
      <c r="F15" s="138"/>
      <c r="G15" s="70"/>
      <c r="H15" s="44"/>
      <c r="I15" s="44"/>
      <c r="J15" s="138">
        <v>-0.017</v>
      </c>
    </row>
    <row r="16" spans="1:10" ht="15" customHeight="1">
      <c r="A16" s="28" t="s">
        <v>17</v>
      </c>
      <c r="B16" s="21"/>
      <c r="C16" s="21"/>
      <c r="D16" s="21"/>
      <c r="E16" s="69"/>
      <c r="F16" s="137"/>
      <c r="G16" s="69"/>
      <c r="H16" s="46"/>
      <c r="I16" s="46"/>
      <c r="J16" s="137"/>
    </row>
    <row r="17" spans="1:10" ht="15" customHeight="1">
      <c r="A17" s="10" t="s">
        <v>2</v>
      </c>
      <c r="B17" s="10"/>
      <c r="C17" s="10"/>
      <c r="D17" s="10"/>
      <c r="E17" s="71">
        <f aca="true" t="shared" si="2" ref="E17:J17">SUM(E14:E16)</f>
        <v>8.615</v>
      </c>
      <c r="F17" s="100">
        <f t="shared" si="2"/>
        <v>5.805999999999985</v>
      </c>
      <c r="G17" s="71">
        <f t="shared" si="2"/>
        <v>44.007000000000055</v>
      </c>
      <c r="H17" s="49">
        <f t="shared" si="2"/>
        <v>41.41399999999997</v>
      </c>
      <c r="I17" s="49">
        <f t="shared" si="2"/>
        <v>52.21099999999999</v>
      </c>
      <c r="J17" s="100">
        <f t="shared" si="2"/>
        <v>31.89400000000001</v>
      </c>
    </row>
    <row r="18" spans="1:10" ht="15" customHeight="1">
      <c r="A18" s="27" t="s">
        <v>18</v>
      </c>
      <c r="B18" s="3"/>
      <c r="C18" s="3"/>
      <c r="D18" s="3"/>
      <c r="E18" s="70">
        <v>0.078</v>
      </c>
      <c r="F18" s="138">
        <v>0.121</v>
      </c>
      <c r="G18" s="70">
        <v>0.469</v>
      </c>
      <c r="H18" s="44">
        <v>1.014</v>
      </c>
      <c r="I18" s="44">
        <v>1.245</v>
      </c>
      <c r="J18" s="138">
        <v>0.9319999999999999</v>
      </c>
    </row>
    <row r="19" spans="1:10" ht="15" customHeight="1">
      <c r="A19" s="28" t="s">
        <v>19</v>
      </c>
      <c r="B19" s="21"/>
      <c r="C19" s="21"/>
      <c r="D19" s="21"/>
      <c r="E19" s="69">
        <v>-2.949</v>
      </c>
      <c r="F19" s="137">
        <v>-3.0909999999999997</v>
      </c>
      <c r="G19" s="69">
        <v>-15.292000000000002</v>
      </c>
      <c r="H19" s="46">
        <v>-17.283</v>
      </c>
      <c r="I19" s="46">
        <v>-11.415</v>
      </c>
      <c r="J19" s="137">
        <v>-10.346</v>
      </c>
    </row>
    <row r="20" spans="1:10" ht="15" customHeight="1">
      <c r="A20" s="10" t="s">
        <v>3</v>
      </c>
      <c r="B20" s="10"/>
      <c r="C20" s="10"/>
      <c r="D20" s="10"/>
      <c r="E20" s="71">
        <f aca="true" t="shared" si="3" ref="E20:J20">SUM(E17:E19)</f>
        <v>5.744</v>
      </c>
      <c r="F20" s="100">
        <f t="shared" si="3"/>
        <v>2.8359999999999856</v>
      </c>
      <c r="G20" s="71">
        <f t="shared" si="3"/>
        <v>29.184000000000054</v>
      </c>
      <c r="H20" s="49">
        <f t="shared" si="3"/>
        <v>25.144999999999975</v>
      </c>
      <c r="I20" s="49">
        <f t="shared" si="3"/>
        <v>42.04099999999999</v>
      </c>
      <c r="J20" s="100">
        <f t="shared" si="3"/>
        <v>22.480000000000008</v>
      </c>
    </row>
    <row r="21" spans="1:10" ht="15" customHeight="1">
      <c r="A21" s="27" t="s">
        <v>20</v>
      </c>
      <c r="B21" s="3"/>
      <c r="C21" s="3"/>
      <c r="D21" s="3"/>
      <c r="E21" s="70">
        <v>-1.7140000000000002</v>
      </c>
      <c r="F21" s="138">
        <v>-1.547</v>
      </c>
      <c r="G21" s="70">
        <v>-6.73</v>
      </c>
      <c r="H21" s="44">
        <v>-9.238</v>
      </c>
      <c r="I21" s="44">
        <v>-10.639999999999999</v>
      </c>
      <c r="J21" s="138">
        <v>-9.843</v>
      </c>
    </row>
    <row r="22" spans="1:10" ht="15" customHeight="1">
      <c r="A22" s="28" t="s">
        <v>83</v>
      </c>
      <c r="B22" s="23"/>
      <c r="C22" s="23"/>
      <c r="D22" s="23"/>
      <c r="E22" s="69"/>
      <c r="F22" s="137"/>
      <c r="G22" s="69"/>
      <c r="H22" s="46"/>
      <c r="I22" s="46"/>
      <c r="J22" s="137"/>
    </row>
    <row r="23" spans="1:10" ht="15" customHeight="1">
      <c r="A23" s="31" t="s">
        <v>21</v>
      </c>
      <c r="B23" s="11"/>
      <c r="C23" s="11"/>
      <c r="D23" s="11"/>
      <c r="E23" s="71">
        <f aca="true" t="shared" si="4" ref="E23:J23">SUM(E20:E22)</f>
        <v>4.029999999999999</v>
      </c>
      <c r="F23" s="100">
        <f t="shared" si="4"/>
        <v>1.2889999999999857</v>
      </c>
      <c r="G23" s="71">
        <f t="shared" si="4"/>
        <v>22.454000000000054</v>
      </c>
      <c r="H23" s="49">
        <f t="shared" si="4"/>
        <v>15.906999999999975</v>
      </c>
      <c r="I23" s="49">
        <f t="shared" si="4"/>
        <v>31.40099999999999</v>
      </c>
      <c r="J23" s="100">
        <f t="shared" si="4"/>
        <v>12.637000000000008</v>
      </c>
    </row>
    <row r="24" spans="1:10" ht="15" customHeight="1">
      <c r="A24" s="27" t="s">
        <v>22</v>
      </c>
      <c r="B24" s="3"/>
      <c r="C24" s="3"/>
      <c r="D24" s="3"/>
      <c r="E24" s="70">
        <f aca="true" t="shared" si="5" ref="E24:J24">E23-E25</f>
        <v>4.029999999999999</v>
      </c>
      <c r="F24" s="138">
        <f t="shared" si="5"/>
        <v>1.2889999999999857</v>
      </c>
      <c r="G24" s="70">
        <f>G23-G25</f>
        <v>22.454000000000054</v>
      </c>
      <c r="H24" s="44">
        <f>H23-H25</f>
        <v>15.906999999999975</v>
      </c>
      <c r="I24" s="44">
        <f t="shared" si="5"/>
        <v>31.40099999999999</v>
      </c>
      <c r="J24" s="138">
        <f t="shared" si="5"/>
        <v>12.637000000000008</v>
      </c>
    </row>
    <row r="25" spans="1:10" ht="15" customHeight="1">
      <c r="A25" s="27" t="s">
        <v>85</v>
      </c>
      <c r="B25" s="3"/>
      <c r="C25" s="3"/>
      <c r="D25" s="3"/>
      <c r="E25" s="70"/>
      <c r="F25" s="138"/>
      <c r="G25" s="70"/>
      <c r="H25" s="44"/>
      <c r="I25" s="44"/>
      <c r="J25" s="138"/>
    </row>
    <row r="26" spans="1:10" ht="10.5" customHeight="1">
      <c r="A26" s="3"/>
      <c r="B26" s="3"/>
      <c r="C26" s="3"/>
      <c r="D26" s="3"/>
      <c r="E26" s="70"/>
      <c r="F26" s="138"/>
      <c r="G26" s="70"/>
      <c r="H26" s="44"/>
      <c r="I26" s="44"/>
      <c r="J26" s="44"/>
    </row>
    <row r="27" spans="1:10" ht="15" customHeight="1">
      <c r="A27" s="160" t="s">
        <v>95</v>
      </c>
      <c r="B27" s="161"/>
      <c r="C27" s="161"/>
      <c r="D27" s="161"/>
      <c r="E27" s="162">
        <v>-0.264</v>
      </c>
      <c r="F27" s="164"/>
      <c r="G27" s="162"/>
      <c r="H27" s="163">
        <v>-2.4</v>
      </c>
      <c r="I27" s="163"/>
      <c r="J27" s="163">
        <v>-12</v>
      </c>
    </row>
    <row r="28" spans="1:10" ht="15" customHeight="1">
      <c r="A28" s="165" t="s">
        <v>96</v>
      </c>
      <c r="B28" s="166"/>
      <c r="C28" s="166"/>
      <c r="D28" s="166"/>
      <c r="E28" s="167">
        <f aca="true" t="shared" si="6" ref="E28:J28">E14-E27</f>
        <v>8.879</v>
      </c>
      <c r="F28" s="169">
        <f t="shared" si="6"/>
        <v>5.805999999999985</v>
      </c>
      <c r="G28" s="167">
        <f>G14-G27</f>
        <v>44.007000000000055</v>
      </c>
      <c r="H28" s="168">
        <f>H14-H27</f>
        <v>43.81399999999997</v>
      </c>
      <c r="I28" s="168">
        <f t="shared" si="6"/>
        <v>52.21099999999999</v>
      </c>
      <c r="J28" s="168">
        <f t="shared" si="6"/>
        <v>43.91100000000001</v>
      </c>
    </row>
    <row r="29" spans="1:10" ht="15">
      <c r="A29" s="3"/>
      <c r="B29" s="3"/>
      <c r="C29" s="3"/>
      <c r="D29" s="3"/>
      <c r="E29" s="44"/>
      <c r="F29" s="44"/>
      <c r="G29" s="44"/>
      <c r="H29" s="44"/>
      <c r="I29" s="44"/>
      <c r="J29" s="44"/>
    </row>
    <row r="30" spans="1:10" ht="12.75" customHeight="1">
      <c r="A30" s="52"/>
      <c r="B30" s="52"/>
      <c r="C30" s="57"/>
      <c r="D30" s="54"/>
      <c r="E30" s="55">
        <f aca="true" t="shared" si="7" ref="E30:J30">E$3</f>
        <v>2014</v>
      </c>
      <c r="F30" s="55">
        <f t="shared" si="7"/>
        <v>2013</v>
      </c>
      <c r="G30" s="55">
        <f t="shared" si="7"/>
        <v>2013</v>
      </c>
      <c r="H30" s="55">
        <f t="shared" si="7"/>
        <v>2012</v>
      </c>
      <c r="I30" s="55">
        <f t="shared" si="7"/>
        <v>2011</v>
      </c>
      <c r="J30" s="55">
        <f t="shared" si="7"/>
        <v>2010</v>
      </c>
    </row>
    <row r="31" spans="1:10" ht="12.75" customHeight="1">
      <c r="A31" s="56"/>
      <c r="B31" s="56"/>
      <c r="C31" s="57"/>
      <c r="D31" s="54"/>
      <c r="E31" s="74"/>
      <c r="F31" s="74"/>
      <c r="G31" s="74"/>
      <c r="H31" s="74"/>
      <c r="I31" s="74">
        <f>IF(I$4="","",I$4)</f>
      </c>
      <c r="J31" s="74"/>
    </row>
    <row r="32" spans="1:10" s="16" customFormat="1" ht="15" customHeight="1">
      <c r="A32" s="53" t="s">
        <v>82</v>
      </c>
      <c r="B32" s="61"/>
      <c r="C32" s="57"/>
      <c r="D32" s="57"/>
      <c r="E32" s="75"/>
      <c r="F32" s="75"/>
      <c r="G32" s="75"/>
      <c r="H32" s="75"/>
      <c r="I32" s="75"/>
      <c r="J32" s="75"/>
    </row>
    <row r="33" spans="5:10" ht="1.5" customHeight="1">
      <c r="E33" s="76"/>
      <c r="F33" s="76"/>
      <c r="G33" s="76"/>
      <c r="H33" s="76"/>
      <c r="I33" s="36"/>
      <c r="J33" s="36"/>
    </row>
    <row r="34" spans="1:10" ht="15" customHeight="1">
      <c r="A34" s="27" t="s">
        <v>4</v>
      </c>
      <c r="B34" s="7"/>
      <c r="C34" s="7"/>
      <c r="D34" s="7"/>
      <c r="E34" s="70">
        <v>510.693</v>
      </c>
      <c r="F34" s="138">
        <v>510.693</v>
      </c>
      <c r="G34" s="70">
        <v>510.693</v>
      </c>
      <c r="H34" s="44">
        <v>510.693</v>
      </c>
      <c r="I34" s="44">
        <v>510.693</v>
      </c>
      <c r="J34" s="138">
        <v>512.661</v>
      </c>
    </row>
    <row r="35" spans="1:10" ht="15" customHeight="1">
      <c r="A35" s="27" t="s">
        <v>23</v>
      </c>
      <c r="B35" s="6"/>
      <c r="C35" s="6"/>
      <c r="D35" s="6"/>
      <c r="E35" s="70">
        <v>5.229</v>
      </c>
      <c r="F35" s="138"/>
      <c r="G35" s="70">
        <v>4.234</v>
      </c>
      <c r="H35" s="44"/>
      <c r="I35" s="44"/>
      <c r="J35" s="138"/>
    </row>
    <row r="36" spans="1:10" ht="15" customHeight="1">
      <c r="A36" s="27" t="s">
        <v>24</v>
      </c>
      <c r="B36" s="6"/>
      <c r="C36" s="6"/>
      <c r="D36" s="6"/>
      <c r="E36" s="70">
        <v>6.836000000000001</v>
      </c>
      <c r="F36" s="138">
        <v>7.793999999999999</v>
      </c>
      <c r="G36" s="70">
        <v>6.773999999999999</v>
      </c>
      <c r="H36" s="44">
        <v>7.741</v>
      </c>
      <c r="I36" s="44">
        <v>62.6</v>
      </c>
      <c r="J36" s="138">
        <v>63.40999999999999</v>
      </c>
    </row>
    <row r="37" spans="1:10" ht="15" customHeight="1">
      <c r="A37" s="27" t="s">
        <v>25</v>
      </c>
      <c r="B37" s="6"/>
      <c r="C37" s="6"/>
      <c r="D37" s="6"/>
      <c r="E37" s="70"/>
      <c r="F37" s="138"/>
      <c r="G37" s="70"/>
      <c r="H37" s="44"/>
      <c r="I37" s="44"/>
      <c r="J37" s="138">
        <v>3.628</v>
      </c>
    </row>
    <row r="38" spans="1:10" ht="15" customHeight="1">
      <c r="A38" s="28" t="s">
        <v>26</v>
      </c>
      <c r="B38" s="21"/>
      <c r="C38" s="21"/>
      <c r="D38" s="21"/>
      <c r="E38" s="69">
        <v>5.151</v>
      </c>
      <c r="F38" s="137"/>
      <c r="G38" s="69">
        <v>5.035</v>
      </c>
      <c r="H38" s="46"/>
      <c r="I38" s="46">
        <v>0.40700000000000003</v>
      </c>
      <c r="J38" s="137">
        <v>0.314</v>
      </c>
    </row>
    <row r="39" spans="1:10" ht="15" customHeight="1">
      <c r="A39" s="29" t="s">
        <v>27</v>
      </c>
      <c r="B39" s="10"/>
      <c r="C39" s="10"/>
      <c r="D39" s="10"/>
      <c r="E39" s="93">
        <f aca="true" t="shared" si="8" ref="E39:J39">SUM(E34:E38)</f>
        <v>527.909</v>
      </c>
      <c r="F39" s="124">
        <f t="shared" si="8"/>
        <v>518.487</v>
      </c>
      <c r="G39" s="71">
        <f t="shared" si="8"/>
        <v>526.736</v>
      </c>
      <c r="H39" s="49">
        <f t="shared" si="8"/>
        <v>518.434</v>
      </c>
      <c r="I39" s="49">
        <f t="shared" si="8"/>
        <v>573.7</v>
      </c>
      <c r="J39" s="100">
        <f t="shared" si="8"/>
        <v>580.0129999999999</v>
      </c>
    </row>
    <row r="40" spans="1:10" ht="15" customHeight="1">
      <c r="A40" s="27" t="s">
        <v>28</v>
      </c>
      <c r="B40" s="3"/>
      <c r="C40" s="3"/>
      <c r="D40" s="3"/>
      <c r="E40" s="70">
        <v>5.97</v>
      </c>
      <c r="F40" s="138">
        <v>6.282</v>
      </c>
      <c r="G40" s="70">
        <v>4.81</v>
      </c>
      <c r="H40" s="44">
        <v>6.507</v>
      </c>
      <c r="I40" s="44">
        <v>5.302</v>
      </c>
      <c r="J40" s="138">
        <v>3.398</v>
      </c>
    </row>
    <row r="41" spans="1:10" ht="15" customHeight="1">
      <c r="A41" s="27" t="s">
        <v>29</v>
      </c>
      <c r="B41" s="3"/>
      <c r="C41" s="3"/>
      <c r="D41" s="3"/>
      <c r="E41" s="70"/>
      <c r="F41" s="138"/>
      <c r="G41" s="70"/>
      <c r="H41" s="44"/>
      <c r="I41" s="44"/>
      <c r="J41" s="138"/>
    </row>
    <row r="42" spans="1:10" ht="15" customHeight="1">
      <c r="A42" s="27" t="s">
        <v>30</v>
      </c>
      <c r="B42" s="3"/>
      <c r="C42" s="3"/>
      <c r="D42" s="3"/>
      <c r="E42" s="70">
        <v>59.342</v>
      </c>
      <c r="F42" s="138">
        <v>74.793</v>
      </c>
      <c r="G42" s="70">
        <v>78.553</v>
      </c>
      <c r="H42" s="44">
        <v>65.62899999999999</v>
      </c>
      <c r="I42" s="44">
        <v>42.961</v>
      </c>
      <c r="J42" s="138">
        <v>63.481</v>
      </c>
    </row>
    <row r="43" spans="1:10" ht="15" customHeight="1">
      <c r="A43" s="27" t="s">
        <v>31</v>
      </c>
      <c r="B43" s="3"/>
      <c r="C43" s="3"/>
      <c r="D43" s="3"/>
      <c r="E43" s="70">
        <v>12.312</v>
      </c>
      <c r="F43" s="138">
        <v>8.286</v>
      </c>
      <c r="G43" s="70">
        <v>5.372</v>
      </c>
      <c r="H43" s="44">
        <v>14.104</v>
      </c>
      <c r="I43" s="44">
        <v>18.348</v>
      </c>
      <c r="J43" s="138">
        <v>46.646</v>
      </c>
    </row>
    <row r="44" spans="1:10" ht="15" customHeight="1">
      <c r="A44" s="28" t="s">
        <v>32</v>
      </c>
      <c r="B44" s="21"/>
      <c r="C44" s="21"/>
      <c r="D44" s="21"/>
      <c r="E44" s="69"/>
      <c r="F44" s="137"/>
      <c r="G44" s="69"/>
      <c r="H44" s="46"/>
      <c r="I44" s="46"/>
      <c r="J44" s="137"/>
    </row>
    <row r="45" spans="1:10" ht="15" customHeight="1">
      <c r="A45" s="30" t="s">
        <v>33</v>
      </c>
      <c r="B45" s="18"/>
      <c r="C45" s="18"/>
      <c r="D45" s="18"/>
      <c r="E45" s="95">
        <f aca="true" t="shared" si="9" ref="E45:J45">SUM(E40:E44)</f>
        <v>77.624</v>
      </c>
      <c r="F45" s="125">
        <f t="shared" si="9"/>
        <v>89.361</v>
      </c>
      <c r="G45" s="77">
        <f t="shared" si="9"/>
        <v>88.735</v>
      </c>
      <c r="H45" s="78">
        <f t="shared" si="9"/>
        <v>86.24</v>
      </c>
      <c r="I45" s="78">
        <f t="shared" si="9"/>
        <v>66.61099999999999</v>
      </c>
      <c r="J45" s="114">
        <f t="shared" si="9"/>
        <v>113.525</v>
      </c>
    </row>
    <row r="46" spans="1:10" ht="15" customHeight="1">
      <c r="A46" s="29" t="s">
        <v>34</v>
      </c>
      <c r="B46" s="9"/>
      <c r="C46" s="9"/>
      <c r="D46" s="9"/>
      <c r="E46" s="93">
        <f>E45+E39</f>
        <v>605.533</v>
      </c>
      <c r="F46" s="124">
        <f>F45+F39</f>
        <v>607.848</v>
      </c>
      <c r="G46" s="71">
        <f>G45+G39</f>
        <v>615.471</v>
      </c>
      <c r="H46" s="49">
        <f>H39+H45</f>
        <v>604.674</v>
      </c>
      <c r="I46" s="49">
        <f>I39+I45</f>
        <v>640.311</v>
      </c>
      <c r="J46" s="100">
        <f>J39+J45</f>
        <v>693.5379999999999</v>
      </c>
    </row>
    <row r="47" spans="1:10" ht="15" customHeight="1">
      <c r="A47" s="27" t="s">
        <v>35</v>
      </c>
      <c r="B47" s="3"/>
      <c r="C47" s="3"/>
      <c r="D47" s="3"/>
      <c r="E47" s="70">
        <v>280.241</v>
      </c>
      <c r="F47" s="138">
        <v>255.319</v>
      </c>
      <c r="G47" s="70">
        <v>276.13800000000003</v>
      </c>
      <c r="H47" s="44">
        <v>254.59200000000004</v>
      </c>
      <c r="I47" s="44">
        <v>391.65900000000005</v>
      </c>
      <c r="J47" s="138">
        <v>360.257</v>
      </c>
    </row>
    <row r="48" spans="1:10" ht="15" customHeight="1">
      <c r="A48" s="27" t="s">
        <v>84</v>
      </c>
      <c r="B48" s="3"/>
      <c r="C48" s="3"/>
      <c r="D48" s="3"/>
      <c r="E48" s="70"/>
      <c r="F48" s="138"/>
      <c r="G48" s="70"/>
      <c r="H48" s="44"/>
      <c r="I48" s="44"/>
      <c r="J48" s="138"/>
    </row>
    <row r="49" spans="1:10" ht="15" customHeight="1">
      <c r="A49" s="27" t="s">
        <v>36</v>
      </c>
      <c r="B49" s="3"/>
      <c r="C49" s="3"/>
      <c r="D49" s="3"/>
      <c r="E49" s="70"/>
      <c r="F49" s="138"/>
      <c r="G49" s="70"/>
      <c r="H49" s="44"/>
      <c r="I49" s="44"/>
      <c r="J49" s="138"/>
    </row>
    <row r="50" spans="1:10" ht="15" customHeight="1">
      <c r="A50" s="27" t="s">
        <v>37</v>
      </c>
      <c r="B50" s="3"/>
      <c r="C50" s="3"/>
      <c r="D50" s="3"/>
      <c r="E50" s="70">
        <v>3.804</v>
      </c>
      <c r="F50" s="138">
        <v>0.979</v>
      </c>
      <c r="G50" s="70">
        <v>3.585</v>
      </c>
      <c r="H50" s="44">
        <v>0.979</v>
      </c>
      <c r="I50" s="44">
        <v>1.915</v>
      </c>
      <c r="J50" s="138">
        <v>2.26</v>
      </c>
    </row>
    <row r="51" spans="1:10" ht="15" customHeight="1">
      <c r="A51" s="27" t="s">
        <v>38</v>
      </c>
      <c r="B51" s="3"/>
      <c r="C51" s="3"/>
      <c r="D51" s="3"/>
      <c r="E51" s="70">
        <v>211.136</v>
      </c>
      <c r="F51" s="138">
        <v>233.944</v>
      </c>
      <c r="G51" s="70">
        <v>208.79000000000002</v>
      </c>
      <c r="H51" s="44">
        <v>233.702</v>
      </c>
      <c r="I51" s="44">
        <v>162.636</v>
      </c>
      <c r="J51" s="138">
        <v>227.875</v>
      </c>
    </row>
    <row r="52" spans="1:10" ht="15" customHeight="1">
      <c r="A52" s="27" t="s">
        <v>39</v>
      </c>
      <c r="B52" s="3"/>
      <c r="C52" s="3"/>
      <c r="D52" s="3"/>
      <c r="E52" s="70">
        <v>92.019</v>
      </c>
      <c r="F52" s="138">
        <v>100.758</v>
      </c>
      <c r="G52" s="70">
        <v>107.486</v>
      </c>
      <c r="H52" s="44">
        <v>98.553</v>
      </c>
      <c r="I52" s="44">
        <v>76.68599999999999</v>
      </c>
      <c r="J52" s="138">
        <v>103.146</v>
      </c>
    </row>
    <row r="53" spans="1:10" ht="15" customHeight="1">
      <c r="A53" s="27" t="s">
        <v>77</v>
      </c>
      <c r="B53" s="3"/>
      <c r="C53" s="3"/>
      <c r="D53" s="3"/>
      <c r="E53" s="70">
        <v>18.333</v>
      </c>
      <c r="F53" s="138">
        <v>16.848</v>
      </c>
      <c r="G53" s="70">
        <v>19.472</v>
      </c>
      <c r="H53" s="44">
        <v>16.848</v>
      </c>
      <c r="I53" s="44">
        <v>7.415</v>
      </c>
      <c r="J53" s="138"/>
    </row>
    <row r="54" spans="1:10" ht="15" customHeight="1">
      <c r="A54" s="28" t="s">
        <v>40</v>
      </c>
      <c r="B54" s="21"/>
      <c r="C54" s="21"/>
      <c r="D54" s="21"/>
      <c r="E54" s="69"/>
      <c r="F54" s="137"/>
      <c r="G54" s="69"/>
      <c r="H54" s="46"/>
      <c r="I54" s="46"/>
      <c r="J54" s="137"/>
    </row>
    <row r="55" spans="1:10" ht="15" customHeight="1">
      <c r="A55" s="29" t="s">
        <v>41</v>
      </c>
      <c r="B55" s="9"/>
      <c r="C55" s="9"/>
      <c r="D55" s="9"/>
      <c r="E55" s="93">
        <f aca="true" t="shared" si="10" ref="E55:J55">SUM(E47:E54)</f>
        <v>605.5329999999999</v>
      </c>
      <c r="F55" s="124">
        <f t="shared" si="10"/>
        <v>607.848</v>
      </c>
      <c r="G55" s="71">
        <f t="shared" si="10"/>
        <v>615.471</v>
      </c>
      <c r="H55" s="49">
        <f t="shared" si="10"/>
        <v>604.674</v>
      </c>
      <c r="I55" s="49">
        <f t="shared" si="10"/>
        <v>640.311</v>
      </c>
      <c r="J55" s="100">
        <f t="shared" si="10"/>
        <v>693.538</v>
      </c>
    </row>
    <row r="56" spans="1:10" ht="15" customHeight="1">
      <c r="A56" s="9"/>
      <c r="B56" s="9"/>
      <c r="C56" s="9"/>
      <c r="D56" s="9"/>
      <c r="E56" s="44"/>
      <c r="F56" s="44"/>
      <c r="G56" s="44"/>
      <c r="H56" s="44"/>
      <c r="I56" s="44"/>
      <c r="J56" s="44"/>
    </row>
    <row r="57" spans="1:10" ht="12.75" customHeight="1">
      <c r="A57" s="62"/>
      <c r="B57" s="52"/>
      <c r="C57" s="54"/>
      <c r="D57" s="54"/>
      <c r="E57" s="55">
        <f aca="true" t="shared" si="11" ref="E57:J57">E$3</f>
        <v>2014</v>
      </c>
      <c r="F57" s="55">
        <f t="shared" si="11"/>
        <v>2013</v>
      </c>
      <c r="G57" s="55">
        <f t="shared" si="11"/>
        <v>2013</v>
      </c>
      <c r="H57" s="55">
        <f t="shared" si="11"/>
        <v>2012</v>
      </c>
      <c r="I57" s="55">
        <f t="shared" si="11"/>
        <v>2011</v>
      </c>
      <c r="J57" s="55">
        <f t="shared" si="11"/>
        <v>2010</v>
      </c>
    </row>
    <row r="58" spans="1:10" ht="12.75" customHeight="1">
      <c r="A58" s="56"/>
      <c r="B58" s="56"/>
      <c r="C58" s="54"/>
      <c r="D58" s="54"/>
      <c r="E58" s="74"/>
      <c r="F58" s="74"/>
      <c r="G58" s="74"/>
      <c r="H58" s="74"/>
      <c r="I58" s="74">
        <f>IF(I$4="","",I$4)</f>
      </c>
      <c r="J58" s="74"/>
    </row>
    <row r="59" spans="1:10" s="16" customFormat="1" ht="15" customHeight="1">
      <c r="A59" s="62" t="s">
        <v>81</v>
      </c>
      <c r="B59" s="61"/>
      <c r="C59" s="57"/>
      <c r="D59" s="57"/>
      <c r="E59" s="75"/>
      <c r="F59" s="75"/>
      <c r="G59" s="75"/>
      <c r="H59" s="75"/>
      <c r="I59" s="75"/>
      <c r="J59" s="75"/>
    </row>
    <row r="60" spans="5:10" ht="1.5" customHeight="1">
      <c r="E60" s="76"/>
      <c r="F60" s="76"/>
      <c r="G60" s="76"/>
      <c r="H60" s="76"/>
      <c r="I60" s="36"/>
      <c r="J60" s="141"/>
    </row>
    <row r="61" spans="1:10" ht="24.75" customHeight="1">
      <c r="A61" s="200" t="s">
        <v>42</v>
      </c>
      <c r="B61" s="200"/>
      <c r="C61" s="8"/>
      <c r="D61" s="8"/>
      <c r="E61" s="68">
        <v>4.629</v>
      </c>
      <c r="F61" s="136">
        <v>-0.96</v>
      </c>
      <c r="G61" s="68">
        <v>25.267</v>
      </c>
      <c r="H61" s="47">
        <v>25.663</v>
      </c>
      <c r="I61" s="47">
        <v>34.87199999999999</v>
      </c>
      <c r="J61" s="136"/>
    </row>
    <row r="62" spans="1:10" ht="15" customHeight="1">
      <c r="A62" s="202" t="s">
        <v>43</v>
      </c>
      <c r="B62" s="202"/>
      <c r="C62" s="22"/>
      <c r="D62" s="22"/>
      <c r="E62" s="69">
        <v>2.844</v>
      </c>
      <c r="F62" s="137">
        <v>-3.584</v>
      </c>
      <c r="G62" s="69">
        <v>-3.0379999999999994</v>
      </c>
      <c r="H62" s="46">
        <v>0.4380000000000006</v>
      </c>
      <c r="I62" s="46">
        <v>-4.243</v>
      </c>
      <c r="J62" s="137"/>
    </row>
    <row r="63" spans="1:10" ht="16.5" customHeight="1">
      <c r="A63" s="206" t="s">
        <v>44</v>
      </c>
      <c r="B63" s="206"/>
      <c r="C63" s="24"/>
      <c r="D63" s="24"/>
      <c r="E63" s="73">
        <f>SUM(E61:E62)</f>
        <v>7.472999999999999</v>
      </c>
      <c r="F63" s="127">
        <f>SUM(F61:F62)</f>
        <v>-4.5440000000000005</v>
      </c>
      <c r="G63" s="71">
        <f>SUM(G61:G62)</f>
        <v>22.229</v>
      </c>
      <c r="H63" s="49">
        <f>SUM(H61:H62)</f>
        <v>26.101</v>
      </c>
      <c r="I63" s="49">
        <f>SUM(I61:I62)</f>
        <v>30.62899999999999</v>
      </c>
      <c r="J63" s="100" t="s">
        <v>79</v>
      </c>
    </row>
    <row r="64" spans="1:10" ht="15" customHeight="1">
      <c r="A64" s="200" t="s">
        <v>45</v>
      </c>
      <c r="B64" s="200"/>
      <c r="C64" s="3"/>
      <c r="D64" s="3"/>
      <c r="E64" s="70">
        <v>-1.275</v>
      </c>
      <c r="F64" s="138">
        <v>-0.784</v>
      </c>
      <c r="G64" s="70">
        <v>-7.241999999999999</v>
      </c>
      <c r="H64" s="44">
        <v>-3.477</v>
      </c>
      <c r="I64" s="44">
        <v>-2.107</v>
      </c>
      <c r="J64" s="138"/>
    </row>
    <row r="65" spans="1:10" ht="15" customHeight="1">
      <c r="A65" s="202" t="s">
        <v>78</v>
      </c>
      <c r="B65" s="202"/>
      <c r="C65" s="21"/>
      <c r="D65" s="21"/>
      <c r="E65" s="69">
        <v>0.027</v>
      </c>
      <c r="F65" s="137">
        <v>0.147</v>
      </c>
      <c r="G65" s="69">
        <v>3.379</v>
      </c>
      <c r="H65" s="46">
        <v>26.488</v>
      </c>
      <c r="I65" s="46"/>
      <c r="J65" s="137"/>
    </row>
    <row r="66" spans="1:10" s="39" customFormat="1" ht="16.5" customHeight="1">
      <c r="A66" s="126" t="s">
        <v>46</v>
      </c>
      <c r="B66" s="126"/>
      <c r="C66" s="25"/>
      <c r="D66" s="25"/>
      <c r="E66" s="73">
        <f>SUM(E63:E65)</f>
        <v>6.224999999999999</v>
      </c>
      <c r="F66" s="127">
        <f>SUM(F63:F65)</f>
        <v>-5.181</v>
      </c>
      <c r="G66" s="71">
        <f>SUM(G63:G65)</f>
        <v>18.366</v>
      </c>
      <c r="H66" s="49">
        <f>SUM(H63:H65)</f>
        <v>49.111999999999995</v>
      </c>
      <c r="I66" s="49">
        <f>SUM(I63:I65)</f>
        <v>28.52199999999999</v>
      </c>
      <c r="J66" s="100" t="s">
        <v>79</v>
      </c>
    </row>
    <row r="67" spans="1:10" ht="15" customHeight="1">
      <c r="A67" s="202" t="s">
        <v>47</v>
      </c>
      <c r="B67" s="202"/>
      <c r="C67" s="26"/>
      <c r="D67" s="26"/>
      <c r="E67" s="69"/>
      <c r="F67" s="137"/>
      <c r="G67" s="69"/>
      <c r="H67" s="46">
        <v>27.381999999999998</v>
      </c>
      <c r="I67" s="46">
        <v>1</v>
      </c>
      <c r="J67" s="137"/>
    </row>
    <row r="68" spans="1:10" ht="16.5" customHeight="1">
      <c r="A68" s="206" t="s">
        <v>48</v>
      </c>
      <c r="B68" s="206"/>
      <c r="C68" s="9"/>
      <c r="D68" s="9"/>
      <c r="E68" s="73">
        <f>SUM(E66:E67)</f>
        <v>6.224999999999999</v>
      </c>
      <c r="F68" s="127">
        <f>SUM(F66:F67)</f>
        <v>-5.181</v>
      </c>
      <c r="G68" s="71">
        <f>SUM(G66:G67)</f>
        <v>18.366</v>
      </c>
      <c r="H68" s="49">
        <f>SUM(H66:H67)</f>
        <v>76.494</v>
      </c>
      <c r="I68" s="49">
        <f>SUM(I66:I67)</f>
        <v>29.52199999999999</v>
      </c>
      <c r="J68" s="100" t="s">
        <v>79</v>
      </c>
    </row>
    <row r="69" spans="1:10" ht="15" customHeight="1">
      <c r="A69" s="200" t="s">
        <v>49</v>
      </c>
      <c r="B69" s="200"/>
      <c r="C69" s="3"/>
      <c r="D69" s="3"/>
      <c r="E69" s="70">
        <v>1.914</v>
      </c>
      <c r="F69" s="138">
        <v>-0.077</v>
      </c>
      <c r="G69" s="70">
        <v>-27.291</v>
      </c>
      <c r="H69" s="44">
        <v>71.066</v>
      </c>
      <c r="I69" s="44">
        <v>-65.239</v>
      </c>
      <c r="J69" s="138"/>
    </row>
    <row r="70" spans="1:10" ht="15" customHeight="1">
      <c r="A70" s="200" t="s">
        <v>50</v>
      </c>
      <c r="B70" s="200"/>
      <c r="C70" s="3"/>
      <c r="D70" s="3"/>
      <c r="E70" s="70"/>
      <c r="F70" s="138"/>
      <c r="G70" s="70"/>
      <c r="H70" s="44"/>
      <c r="I70" s="44"/>
      <c r="J70" s="138"/>
    </row>
    <row r="71" spans="1:10" ht="15" customHeight="1">
      <c r="A71" s="200" t="s">
        <v>51</v>
      </c>
      <c r="B71" s="200"/>
      <c r="C71" s="3"/>
      <c r="D71" s="3"/>
      <c r="E71" s="70"/>
      <c r="F71" s="138"/>
      <c r="G71" s="70"/>
      <c r="H71" s="44">
        <v>-153</v>
      </c>
      <c r="I71" s="44"/>
      <c r="J71" s="138"/>
    </row>
    <row r="72" spans="1:10" ht="15" customHeight="1">
      <c r="A72" s="202" t="s">
        <v>52</v>
      </c>
      <c r="B72" s="202"/>
      <c r="C72" s="21"/>
      <c r="D72" s="21"/>
      <c r="E72" s="69">
        <v>-1.1389999999999998</v>
      </c>
      <c r="F72" s="137"/>
      <c r="G72" s="69">
        <v>0.7090000000000001</v>
      </c>
      <c r="H72" s="46">
        <v>1.196</v>
      </c>
      <c r="I72" s="46">
        <v>7.419</v>
      </c>
      <c r="J72" s="137"/>
    </row>
    <row r="73" spans="1:10" ht="16.5" customHeight="1">
      <c r="A73" s="32" t="s">
        <v>53</v>
      </c>
      <c r="B73" s="32"/>
      <c r="C73" s="19"/>
      <c r="D73" s="19"/>
      <c r="E73" s="77">
        <f>SUM(E69:E72)</f>
        <v>0.7750000000000001</v>
      </c>
      <c r="F73" s="114">
        <f>SUM(F69:F72)</f>
        <v>-0.077</v>
      </c>
      <c r="G73" s="72">
        <f>SUM(G69:G72)</f>
        <v>-26.582</v>
      </c>
      <c r="H73" s="48">
        <f>SUM(H69:H72)</f>
        <v>-80.738</v>
      </c>
      <c r="I73" s="48">
        <f>SUM(I69:I72)</f>
        <v>-57.82000000000001</v>
      </c>
      <c r="J73" s="140" t="s">
        <v>79</v>
      </c>
    </row>
    <row r="74" spans="1:10" ht="16.5" customHeight="1">
      <c r="A74" s="206" t="s">
        <v>54</v>
      </c>
      <c r="B74" s="206"/>
      <c r="C74" s="9"/>
      <c r="D74" s="9"/>
      <c r="E74" s="73">
        <f>SUM(E73+E68)</f>
        <v>6.999999999999999</v>
      </c>
      <c r="F74" s="127">
        <f>SUM(F73+F68)</f>
        <v>-5.258</v>
      </c>
      <c r="G74" s="71">
        <f>SUM(G73+G68)</f>
        <v>-8.216000000000001</v>
      </c>
      <c r="H74" s="49">
        <f>SUM(H73+H68)</f>
        <v>-4.244</v>
      </c>
      <c r="I74" s="49">
        <f>SUM(I73+I68)</f>
        <v>-28.298000000000016</v>
      </c>
      <c r="J74" s="100" t="s">
        <v>79</v>
      </c>
    </row>
    <row r="75" spans="1:10" ht="15" customHeight="1">
      <c r="A75" s="9"/>
      <c r="B75" s="9"/>
      <c r="C75" s="9"/>
      <c r="D75" s="9"/>
      <c r="E75" s="45"/>
      <c r="F75" s="45"/>
      <c r="G75" s="45"/>
      <c r="H75" s="45"/>
      <c r="I75" s="44"/>
      <c r="J75" s="44"/>
    </row>
    <row r="76" spans="1:10" ht="12.75" customHeight="1">
      <c r="A76" s="62"/>
      <c r="B76" s="52"/>
      <c r="C76" s="54"/>
      <c r="D76" s="54"/>
      <c r="E76" s="55">
        <f aca="true" t="shared" si="12" ref="E76:J76">E$3</f>
        <v>2014</v>
      </c>
      <c r="F76" s="55">
        <f t="shared" si="12"/>
        <v>2013</v>
      </c>
      <c r="G76" s="55">
        <f t="shared" si="12"/>
        <v>2013</v>
      </c>
      <c r="H76" s="55">
        <f t="shared" si="12"/>
        <v>2012</v>
      </c>
      <c r="I76" s="55">
        <f t="shared" si="12"/>
        <v>2011</v>
      </c>
      <c r="J76" s="55">
        <f t="shared" si="12"/>
        <v>2010</v>
      </c>
    </row>
    <row r="77" spans="1:10" ht="12.75" customHeight="1">
      <c r="A77" s="56"/>
      <c r="B77" s="56"/>
      <c r="C77" s="54"/>
      <c r="D77" s="54"/>
      <c r="E77" s="55"/>
      <c r="F77" s="55"/>
      <c r="G77" s="55"/>
      <c r="H77" s="55"/>
      <c r="I77" s="55">
        <f>IF(I$4="","",I$4)</f>
      </c>
      <c r="J77" s="55"/>
    </row>
    <row r="78" spans="1:10" s="16" customFormat="1" ht="15" customHeight="1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</row>
    <row r="79" ht="1.5" customHeight="1"/>
    <row r="80" spans="1:10" ht="15" customHeight="1">
      <c r="A80" s="200" t="s">
        <v>56</v>
      </c>
      <c r="B80" s="200"/>
      <c r="C80" s="6"/>
      <c r="D80" s="6"/>
      <c r="E80" s="63">
        <f>IF(E7=0,"",IF(E14=0,"",(E14/E7))*100)</f>
        <v>11.456117021276595</v>
      </c>
      <c r="F80" s="99">
        <f>IF(F7=0,"",IF(F14=0,"",(F14/F7))*100)</f>
        <v>7.79684688314128</v>
      </c>
      <c r="G80" s="97">
        <f>IF(G7=0,"",IF(G14=0,"",(G14/G7))*100)</f>
        <v>14.8393057658393</v>
      </c>
      <c r="H80" s="50">
        <f>IF(H14=0,"-",IF(H7=0,"-",H14/H7))*100</f>
        <v>14.412088141538709</v>
      </c>
      <c r="I80" s="50">
        <f>IF(I14=0,"-",IF(I7=0,"-",I14/I7))*100</f>
        <v>18.93514085937273</v>
      </c>
      <c r="J80" s="146">
        <f>IF(J14=0,"-",IF(J7=0,"-",J14/J7))*100</f>
        <v>13.374939225778332</v>
      </c>
    </row>
    <row r="81" spans="1:10" ht="15" customHeight="1">
      <c r="A81" s="200" t="s">
        <v>57</v>
      </c>
      <c r="B81" s="200"/>
      <c r="C81" s="6"/>
      <c r="D81" s="6"/>
      <c r="E81" s="63">
        <f aca="true" t="shared" si="13" ref="E81:J81">IF(E20=0,"-",IF(E7=0,"-",E20/E7)*100)</f>
        <v>7.6382978723404245</v>
      </c>
      <c r="F81" s="99">
        <f t="shared" si="13"/>
        <v>3.808449493728663</v>
      </c>
      <c r="G81" s="97">
        <f t="shared" si="13"/>
        <v>9.840941201860032</v>
      </c>
      <c r="H81" s="50">
        <f t="shared" si="13"/>
        <v>8.750469800526169</v>
      </c>
      <c r="I81" s="50">
        <f t="shared" si="13"/>
        <v>15.246830301447758</v>
      </c>
      <c r="J81" s="99">
        <f t="shared" si="13"/>
        <v>9.422100021794897</v>
      </c>
    </row>
    <row r="82" spans="1:10" ht="15" customHeight="1">
      <c r="A82" s="200" t="s">
        <v>58</v>
      </c>
      <c r="B82" s="200"/>
      <c r="C82" s="7"/>
      <c r="D82" s="7"/>
      <c r="E82" s="63" t="s">
        <v>79</v>
      </c>
      <c r="F82" s="99" t="s">
        <v>79</v>
      </c>
      <c r="G82" s="188">
        <f>IF((G47=0),"-",(G24/((G47+H47)/2)*100))</f>
        <v>8.461552955363388</v>
      </c>
      <c r="H82" s="50">
        <f>IF((H47=0),"-",(H24/((H47+I47)/2)*100))</f>
        <v>4.92285505167496</v>
      </c>
      <c r="I82" s="50">
        <f>IF((I47=0),"-",(I24/((I47+J47)/2)*100))</f>
        <v>8.352262752754294</v>
      </c>
      <c r="J82" s="99" t="s">
        <v>8</v>
      </c>
    </row>
    <row r="83" spans="1:10" ht="15" customHeight="1">
      <c r="A83" s="200" t="s">
        <v>59</v>
      </c>
      <c r="B83" s="200"/>
      <c r="C83" s="7"/>
      <c r="D83" s="7"/>
      <c r="E83" s="63" t="s">
        <v>79</v>
      </c>
      <c r="F83" s="99" t="s">
        <v>79</v>
      </c>
      <c r="G83" s="188">
        <f>IF((G47=0),"-",((G17+G18)/((G47+G48+G49+G51+H47+H48+H49+H51)/2)*100))</f>
        <v>9.139949569574064</v>
      </c>
      <c r="H83" s="50">
        <f>IF((H47=0),"-",((H17+H18)/((H47+H48+H49+H51+I47+I48+I49+I51)/2)*100))</f>
        <v>8.138969430907093</v>
      </c>
      <c r="I83" s="50">
        <f>IF((I47=0),"-",((I17+I18)/((I47+I48+I49+I51+J47+J48+J49+J51)/2)*100))</f>
        <v>9.358322238532525</v>
      </c>
      <c r="J83" s="99" t="s">
        <v>8</v>
      </c>
    </row>
    <row r="84" spans="1:10" ht="15" customHeight="1">
      <c r="A84" s="200" t="s">
        <v>60</v>
      </c>
      <c r="B84" s="200"/>
      <c r="C84" s="6"/>
      <c r="D84" s="6"/>
      <c r="E84" s="67">
        <f aca="true" t="shared" si="14" ref="E84:J84">IF(E47=0,"-",((E47+E48)/E55*100))</f>
        <v>46.28005410109772</v>
      </c>
      <c r="F84" s="101">
        <f t="shared" si="14"/>
        <v>42.00375751832695</v>
      </c>
      <c r="G84" s="67">
        <f t="shared" si="14"/>
        <v>44.86612691743397</v>
      </c>
      <c r="H84" s="176">
        <f t="shared" si="14"/>
        <v>42.104009763938926</v>
      </c>
      <c r="I84" s="176">
        <f t="shared" si="14"/>
        <v>61.16699541316641</v>
      </c>
      <c r="J84" s="101">
        <f t="shared" si="14"/>
        <v>51.944810522278516</v>
      </c>
    </row>
    <row r="85" spans="1:10" ht="15" customHeight="1">
      <c r="A85" s="200" t="s">
        <v>61</v>
      </c>
      <c r="B85" s="200"/>
      <c r="C85" s="6"/>
      <c r="D85" s="6"/>
      <c r="E85" s="64">
        <f aca="true" t="shared" si="15" ref="E85:J85">IF((E51+E49-E43-E41-E37)=0,"-",(E51+E49-E43-E41-E37))</f>
        <v>198.82399999999998</v>
      </c>
      <c r="F85" s="102">
        <f t="shared" si="15"/>
        <v>225.658</v>
      </c>
      <c r="G85" s="64">
        <f t="shared" si="15"/>
        <v>203.418</v>
      </c>
      <c r="H85" s="1">
        <f t="shared" si="15"/>
        <v>219.598</v>
      </c>
      <c r="I85" s="1">
        <f t="shared" si="15"/>
        <v>144.288</v>
      </c>
      <c r="J85" s="102">
        <f t="shared" si="15"/>
        <v>177.601</v>
      </c>
    </row>
    <row r="86" spans="1:10" ht="15" customHeight="1">
      <c r="A86" s="200" t="s">
        <v>62</v>
      </c>
      <c r="B86" s="200"/>
      <c r="C86" s="3"/>
      <c r="D86" s="3"/>
      <c r="E86" s="65">
        <f aca="true" t="shared" si="16" ref="E86:J86">IF((E47=0),"-",((E51+E49)/(E47+E48)))</f>
        <v>0.7534086732490963</v>
      </c>
      <c r="F86" s="103">
        <f t="shared" si="16"/>
        <v>0.916281201164034</v>
      </c>
      <c r="G86" s="65">
        <f t="shared" si="16"/>
        <v>0.756107453519617</v>
      </c>
      <c r="H86" s="33">
        <f t="shared" si="16"/>
        <v>0.9179471468074407</v>
      </c>
      <c r="I86" s="33">
        <f t="shared" si="16"/>
        <v>0.4152489793417232</v>
      </c>
      <c r="J86" s="103">
        <f t="shared" si="16"/>
        <v>0.6325345517227979</v>
      </c>
    </row>
    <row r="87" spans="1:10" ht="15" customHeight="1">
      <c r="A87" s="202" t="s">
        <v>63</v>
      </c>
      <c r="B87" s="202"/>
      <c r="C87" s="21"/>
      <c r="D87" s="21"/>
      <c r="E87" s="66" t="s">
        <v>79</v>
      </c>
      <c r="F87" s="147" t="s">
        <v>79</v>
      </c>
      <c r="G87" s="192">
        <v>186</v>
      </c>
      <c r="H87" s="17">
        <v>184</v>
      </c>
      <c r="I87" s="17">
        <v>177</v>
      </c>
      <c r="J87" s="147">
        <v>167</v>
      </c>
    </row>
    <row r="88" spans="1:10" ht="15" customHeight="1">
      <c r="A88" s="120" t="s">
        <v>114</v>
      </c>
      <c r="B88" s="120"/>
      <c r="C88" s="120"/>
      <c r="D88" s="120"/>
      <c r="E88" s="120"/>
      <c r="F88" s="120"/>
      <c r="G88" s="120"/>
      <c r="H88" s="120"/>
      <c r="I88" s="120"/>
      <c r="J88" s="120"/>
    </row>
    <row r="89" spans="1:10" ht="15" customHeight="1">
      <c r="A89" s="5" t="s">
        <v>115</v>
      </c>
      <c r="B89" s="5"/>
      <c r="C89" s="5"/>
      <c r="D89" s="5"/>
      <c r="E89" s="121"/>
      <c r="F89" s="121"/>
      <c r="G89" s="121"/>
      <c r="H89" s="121"/>
      <c r="I89" s="5"/>
      <c r="J89" s="5"/>
    </row>
    <row r="90" spans="1:10" ht="15">
      <c r="A90" s="5"/>
      <c r="B90" s="121"/>
      <c r="C90" s="121"/>
      <c r="D90" s="121"/>
      <c r="E90" s="121"/>
      <c r="F90" s="121"/>
      <c r="G90" s="121"/>
      <c r="H90" s="121"/>
      <c r="I90" s="122"/>
      <c r="J90" s="122"/>
    </row>
    <row r="91" spans="1:10" ht="15">
      <c r="A91" s="121"/>
      <c r="B91" s="121"/>
      <c r="C91" s="121"/>
      <c r="D91" s="121"/>
      <c r="E91" s="42"/>
      <c r="F91" s="42"/>
      <c r="G91" s="42"/>
      <c r="H91" s="42"/>
      <c r="I91" s="122"/>
      <c r="J91" s="122"/>
    </row>
    <row r="92" spans="1:10" ht="15">
      <c r="A92" s="121"/>
      <c r="B92" s="20"/>
      <c r="C92" s="20"/>
      <c r="D92" s="20"/>
      <c r="E92" s="42"/>
      <c r="F92" s="42"/>
      <c r="G92" s="42"/>
      <c r="H92" s="42"/>
      <c r="I92" s="20"/>
      <c r="J92" s="20"/>
    </row>
    <row r="93" spans="1:10" ht="15">
      <c r="A93" s="121"/>
      <c r="B93" s="20"/>
      <c r="C93" s="20"/>
      <c r="D93" s="20"/>
      <c r="E93" s="42"/>
      <c r="F93" s="42"/>
      <c r="G93" s="42"/>
      <c r="H93" s="42"/>
      <c r="I93" s="20"/>
      <c r="J93" s="20"/>
    </row>
    <row r="94" spans="1:10" ht="15">
      <c r="A94" s="20"/>
      <c r="B94" s="20"/>
      <c r="C94" s="20"/>
      <c r="D94" s="20"/>
      <c r="E94" s="42"/>
      <c r="F94" s="42"/>
      <c r="G94" s="42"/>
      <c r="H94" s="42"/>
      <c r="I94" s="20"/>
      <c r="J94" s="20"/>
    </row>
    <row r="95" spans="1:10" ht="15">
      <c r="A95" s="20"/>
      <c r="B95" s="20"/>
      <c r="C95" s="20"/>
      <c r="D95" s="20"/>
      <c r="E95" s="42"/>
      <c r="F95" s="42"/>
      <c r="G95" s="42"/>
      <c r="H95" s="42"/>
      <c r="I95" s="20"/>
      <c r="J95" s="20"/>
    </row>
    <row r="96" spans="1:10" ht="15">
      <c r="A96" s="20"/>
      <c r="B96" s="20"/>
      <c r="C96" s="20"/>
      <c r="D96" s="20"/>
      <c r="E96" s="42"/>
      <c r="F96" s="42"/>
      <c r="G96" s="42"/>
      <c r="H96" s="42"/>
      <c r="I96" s="20"/>
      <c r="J96" s="20"/>
    </row>
    <row r="97" spans="1:10" ht="15">
      <c r="A97" s="20"/>
      <c r="B97" s="20"/>
      <c r="C97" s="20"/>
      <c r="D97" s="20"/>
      <c r="E97" s="42"/>
      <c r="F97" s="42"/>
      <c r="G97" s="42"/>
      <c r="H97" s="42"/>
      <c r="I97" s="20"/>
      <c r="J97" s="20"/>
    </row>
    <row r="98" spans="1:10" ht="15">
      <c r="A98" s="20"/>
      <c r="B98" s="20"/>
      <c r="C98" s="20"/>
      <c r="D98" s="20"/>
      <c r="E98" s="42"/>
      <c r="F98" s="42"/>
      <c r="G98" s="42"/>
      <c r="H98" s="42"/>
      <c r="I98" s="20"/>
      <c r="J98" s="20"/>
    </row>
    <row r="99" spans="1:10" ht="15">
      <c r="A99" s="20"/>
      <c r="B99" s="20"/>
      <c r="C99" s="20"/>
      <c r="D99" s="20"/>
      <c r="E99" s="42"/>
      <c r="F99" s="42"/>
      <c r="G99" s="42"/>
      <c r="H99" s="42"/>
      <c r="I99" s="20"/>
      <c r="J99" s="20"/>
    </row>
    <row r="100" spans="1:10" ht="15">
      <c r="A100" s="20"/>
      <c r="B100" s="20"/>
      <c r="C100" s="20"/>
      <c r="D100" s="20"/>
      <c r="E100" s="42"/>
      <c r="F100" s="42"/>
      <c r="G100" s="42"/>
      <c r="H100" s="42"/>
      <c r="I100" s="20"/>
      <c r="J100" s="20"/>
    </row>
    <row r="101" spans="1:10" ht="15">
      <c r="A101" s="20"/>
      <c r="B101" s="20"/>
      <c r="C101" s="20"/>
      <c r="D101" s="20"/>
      <c r="E101" s="42"/>
      <c r="F101" s="42"/>
      <c r="G101" s="42"/>
      <c r="H101" s="42"/>
      <c r="I101" s="20"/>
      <c r="J101" s="20"/>
    </row>
    <row r="102" spans="1:10" ht="15">
      <c r="A102" s="20"/>
      <c r="B102" s="20"/>
      <c r="C102" s="20"/>
      <c r="D102" s="20"/>
      <c r="E102" s="42"/>
      <c r="F102" s="42"/>
      <c r="G102" s="42"/>
      <c r="H102" s="42"/>
      <c r="I102" s="20"/>
      <c r="J102" s="20"/>
    </row>
  </sheetData>
  <sheetProtection/>
  <mergeCells count="21">
    <mergeCell ref="A81:B81"/>
    <mergeCell ref="A70:B70"/>
    <mergeCell ref="A63:B63"/>
    <mergeCell ref="A64:B64"/>
    <mergeCell ref="A1:J1"/>
    <mergeCell ref="A82:B82"/>
    <mergeCell ref="A65:B65"/>
    <mergeCell ref="A71:B71"/>
    <mergeCell ref="A72:B72"/>
    <mergeCell ref="A74:B74"/>
    <mergeCell ref="A80:B80"/>
    <mergeCell ref="A85:B85"/>
    <mergeCell ref="A86:B86"/>
    <mergeCell ref="A87:B87"/>
    <mergeCell ref="A61:B61"/>
    <mergeCell ref="A62:B62"/>
    <mergeCell ref="A83:B83"/>
    <mergeCell ref="A84:B84"/>
    <mergeCell ref="A67:B67"/>
    <mergeCell ref="A68:B68"/>
    <mergeCell ref="A69:B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8" width="9.7109375" style="39" customWidth="1"/>
    <col min="9" max="10" width="9.7109375" style="0" customWidth="1"/>
  </cols>
  <sheetData>
    <row r="1" spans="1:10" ht="18" customHeight="1">
      <c r="A1" s="201" t="s">
        <v>89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5" customHeight="1">
      <c r="A2" s="29" t="s">
        <v>15</v>
      </c>
      <c r="B2" s="12"/>
      <c r="C2" s="12"/>
      <c r="D2" s="12"/>
      <c r="E2" s="41"/>
      <c r="F2" s="41"/>
      <c r="G2" s="41"/>
      <c r="H2" s="41"/>
      <c r="I2" s="13"/>
      <c r="J2" s="13"/>
    </row>
    <row r="3" spans="1:10" ht="12.75" customHeight="1">
      <c r="A3" s="52"/>
      <c r="B3" s="52"/>
      <c r="C3" s="57"/>
      <c r="D3" s="54"/>
      <c r="E3" s="55">
        <v>2014</v>
      </c>
      <c r="F3" s="55">
        <v>2013</v>
      </c>
      <c r="G3" s="55">
        <v>2013</v>
      </c>
      <c r="H3" s="55">
        <v>2012</v>
      </c>
      <c r="I3" s="55">
        <v>2011</v>
      </c>
      <c r="J3" s="55">
        <v>2010</v>
      </c>
    </row>
    <row r="4" spans="1:10" ht="12.75" customHeight="1">
      <c r="A4" s="56"/>
      <c r="B4" s="56"/>
      <c r="C4" s="57"/>
      <c r="D4" s="54"/>
      <c r="E4" s="55" t="s">
        <v>112</v>
      </c>
      <c r="F4" s="55" t="s">
        <v>112</v>
      </c>
      <c r="G4" s="55"/>
      <c r="H4" s="55"/>
      <c r="I4" s="55"/>
      <c r="J4" s="55"/>
    </row>
    <row r="5" spans="1:10" s="15" customFormat="1" ht="12.75" customHeight="1">
      <c r="A5" s="53" t="s">
        <v>9</v>
      </c>
      <c r="B5" s="59"/>
      <c r="C5" s="57"/>
      <c r="D5" s="57" t="s">
        <v>64</v>
      </c>
      <c r="E5" s="58"/>
      <c r="F5" s="58"/>
      <c r="G5" s="58"/>
      <c r="H5" s="58"/>
      <c r="I5" s="58"/>
      <c r="J5" s="58"/>
    </row>
    <row r="6" ht="1.5" customHeight="1"/>
    <row r="7" spans="1:11" ht="15" customHeight="1">
      <c r="A7" s="27" t="s">
        <v>10</v>
      </c>
      <c r="B7" s="6"/>
      <c r="C7" s="6"/>
      <c r="D7" s="6"/>
      <c r="E7" s="71">
        <v>211.645</v>
      </c>
      <c r="F7" s="100">
        <v>243.963</v>
      </c>
      <c r="G7" s="71">
        <v>978.399</v>
      </c>
      <c r="H7" s="49">
        <v>1250.353</v>
      </c>
      <c r="I7" s="49">
        <v>1048.164</v>
      </c>
      <c r="J7" s="100">
        <v>901.9440000000001</v>
      </c>
      <c r="K7" s="36"/>
    </row>
    <row r="8" spans="1:11" ht="15" customHeight="1">
      <c r="A8" s="27" t="s">
        <v>11</v>
      </c>
      <c r="B8" s="3"/>
      <c r="C8" s="3"/>
      <c r="D8" s="3"/>
      <c r="E8" s="70">
        <v>-192.111</v>
      </c>
      <c r="F8" s="138">
        <v>-222.75199999999998</v>
      </c>
      <c r="G8" s="70">
        <v>-868.2409999999999</v>
      </c>
      <c r="H8" s="44">
        <v>-1125.319</v>
      </c>
      <c r="I8" s="44">
        <v>-986.461</v>
      </c>
      <c r="J8" s="138">
        <v>-692.3520000000001</v>
      </c>
      <c r="K8" s="36"/>
    </row>
    <row r="9" spans="1:11" ht="15" customHeight="1">
      <c r="A9" s="27" t="s">
        <v>12</v>
      </c>
      <c r="B9" s="3"/>
      <c r="C9" s="3"/>
      <c r="D9" s="3"/>
      <c r="E9" s="70">
        <v>-0.232</v>
      </c>
      <c r="F9" s="138">
        <v>0.073</v>
      </c>
      <c r="G9" s="70">
        <v>1.991</v>
      </c>
      <c r="H9" s="44">
        <v>-1.122</v>
      </c>
      <c r="I9" s="44">
        <v>-0.9070000000000036</v>
      </c>
      <c r="J9" s="138">
        <v>-81.268</v>
      </c>
      <c r="K9" s="36"/>
    </row>
    <row r="10" spans="1:11" ht="15" customHeight="1">
      <c r="A10" s="27" t="s">
        <v>13</v>
      </c>
      <c r="B10" s="3"/>
      <c r="C10" s="3"/>
      <c r="D10" s="3"/>
      <c r="E10" s="70"/>
      <c r="F10" s="138"/>
      <c r="G10" s="70"/>
      <c r="H10" s="44"/>
      <c r="I10" s="44"/>
      <c r="J10" s="138"/>
      <c r="K10" s="36"/>
    </row>
    <row r="11" spans="1:11" ht="15" customHeight="1">
      <c r="A11" s="28" t="s">
        <v>14</v>
      </c>
      <c r="B11" s="21"/>
      <c r="C11" s="21"/>
      <c r="D11" s="21"/>
      <c r="E11" s="69"/>
      <c r="F11" s="137"/>
      <c r="G11" s="69"/>
      <c r="H11" s="46"/>
      <c r="I11" s="46"/>
      <c r="J11" s="137"/>
      <c r="K11" s="36"/>
    </row>
    <row r="12" spans="1:11" ht="15" customHeight="1">
      <c r="A12" s="10" t="s">
        <v>0</v>
      </c>
      <c r="B12" s="10"/>
      <c r="C12" s="10"/>
      <c r="D12" s="10"/>
      <c r="E12" s="71">
        <f aca="true" t="shared" si="0" ref="E12:J12">SUM(E7:E11)</f>
        <v>19.30200000000002</v>
      </c>
      <c r="F12" s="100">
        <f t="shared" si="0"/>
        <v>21.284000000000013</v>
      </c>
      <c r="G12" s="71">
        <f t="shared" si="0"/>
        <v>112.14900000000013</v>
      </c>
      <c r="H12" s="49">
        <f t="shared" si="0"/>
        <v>123.9120000000001</v>
      </c>
      <c r="I12" s="49">
        <f t="shared" si="0"/>
        <v>60.79599999999997</v>
      </c>
      <c r="J12" s="100">
        <f t="shared" si="0"/>
        <v>128.32399999999998</v>
      </c>
      <c r="K12" s="36"/>
    </row>
    <row r="13" spans="1:11" ht="15" customHeight="1">
      <c r="A13" s="28" t="s">
        <v>76</v>
      </c>
      <c r="B13" s="21"/>
      <c r="C13" s="21"/>
      <c r="D13" s="21"/>
      <c r="E13" s="69">
        <v>-3.5380000000000003</v>
      </c>
      <c r="F13" s="137">
        <v>-3.878</v>
      </c>
      <c r="G13" s="69">
        <v>-15.276</v>
      </c>
      <c r="H13" s="46">
        <v>-16.258000000000003</v>
      </c>
      <c r="I13" s="46">
        <v>-15.994</v>
      </c>
      <c r="J13" s="137">
        <v>-16.506</v>
      </c>
      <c r="K13" s="36"/>
    </row>
    <row r="14" spans="1:11" ht="15" customHeight="1">
      <c r="A14" s="10" t="s">
        <v>1</v>
      </c>
      <c r="B14" s="10"/>
      <c r="C14" s="10"/>
      <c r="D14" s="10"/>
      <c r="E14" s="71">
        <f aca="true" t="shared" si="1" ref="E14:J14">SUM(E12:E13)</f>
        <v>15.76400000000002</v>
      </c>
      <c r="F14" s="100">
        <f t="shared" si="1"/>
        <v>17.406000000000013</v>
      </c>
      <c r="G14" s="71">
        <f t="shared" si="1"/>
        <v>96.87300000000013</v>
      </c>
      <c r="H14" s="49">
        <f t="shared" si="1"/>
        <v>107.65400000000011</v>
      </c>
      <c r="I14" s="49">
        <f t="shared" si="1"/>
        <v>44.80199999999997</v>
      </c>
      <c r="J14" s="100">
        <f t="shared" si="1"/>
        <v>111.81799999999998</v>
      </c>
      <c r="K14" s="36"/>
    </row>
    <row r="15" spans="1:11" ht="15" customHeight="1">
      <c r="A15" s="27" t="s">
        <v>16</v>
      </c>
      <c r="B15" s="4"/>
      <c r="C15" s="4"/>
      <c r="D15" s="4"/>
      <c r="E15" s="70">
        <v>-0.41000000000000003</v>
      </c>
      <c r="F15" s="138">
        <v>-1.652</v>
      </c>
      <c r="G15" s="70">
        <v>-4.907</v>
      </c>
      <c r="H15" s="44">
        <v>-7.692</v>
      </c>
      <c r="I15" s="44">
        <v>-7.722</v>
      </c>
      <c r="J15" s="138">
        <v>-7.205</v>
      </c>
      <c r="K15" s="36"/>
    </row>
    <row r="16" spans="1:11" ht="15" customHeight="1">
      <c r="A16" s="28" t="s">
        <v>17</v>
      </c>
      <c r="B16" s="21"/>
      <c r="C16" s="21"/>
      <c r="D16" s="21"/>
      <c r="E16" s="69"/>
      <c r="F16" s="137"/>
      <c r="G16" s="69"/>
      <c r="H16" s="46"/>
      <c r="I16" s="46"/>
      <c r="J16" s="137"/>
      <c r="K16" s="36"/>
    </row>
    <row r="17" spans="1:11" ht="15" customHeight="1">
      <c r="A17" s="10" t="s">
        <v>2</v>
      </c>
      <c r="B17" s="10"/>
      <c r="C17" s="10"/>
      <c r="D17" s="10"/>
      <c r="E17" s="71">
        <f aca="true" t="shared" si="2" ref="E17:J17">SUM(E14:E16)</f>
        <v>15.35400000000002</v>
      </c>
      <c r="F17" s="100">
        <f t="shared" si="2"/>
        <v>15.754000000000014</v>
      </c>
      <c r="G17" s="71">
        <f t="shared" si="2"/>
        <v>91.96600000000014</v>
      </c>
      <c r="H17" s="49">
        <f t="shared" si="2"/>
        <v>99.9620000000001</v>
      </c>
      <c r="I17" s="49">
        <f t="shared" si="2"/>
        <v>37.07999999999997</v>
      </c>
      <c r="J17" s="100">
        <f t="shared" si="2"/>
        <v>104.61299999999999</v>
      </c>
      <c r="K17" s="36"/>
    </row>
    <row r="18" spans="1:11" ht="15" customHeight="1">
      <c r="A18" s="27" t="s">
        <v>18</v>
      </c>
      <c r="B18" s="3"/>
      <c r="C18" s="3"/>
      <c r="D18" s="3"/>
      <c r="E18" s="70">
        <v>0.03</v>
      </c>
      <c r="F18" s="138">
        <v>0.020999999999999998</v>
      </c>
      <c r="G18" s="70">
        <v>8.125</v>
      </c>
      <c r="H18" s="44">
        <v>1.762</v>
      </c>
      <c r="I18" s="44">
        <v>3.299</v>
      </c>
      <c r="J18" s="138">
        <v>0.435</v>
      </c>
      <c r="K18" s="36"/>
    </row>
    <row r="19" spans="1:11" ht="15" customHeight="1">
      <c r="A19" s="28" t="s">
        <v>19</v>
      </c>
      <c r="B19" s="21"/>
      <c r="C19" s="21"/>
      <c r="D19" s="21"/>
      <c r="E19" s="69">
        <v>-6.901999999999999</v>
      </c>
      <c r="F19" s="137">
        <v>-9.815000000000001</v>
      </c>
      <c r="G19" s="69">
        <v>-31.758</v>
      </c>
      <c r="H19" s="46">
        <v>-34.791999999999994</v>
      </c>
      <c r="I19" s="46">
        <v>-33.385999999999996</v>
      </c>
      <c r="J19" s="137">
        <v>-34.193000000000005</v>
      </c>
      <c r="K19" s="36"/>
    </row>
    <row r="20" spans="1:11" ht="15" customHeight="1">
      <c r="A20" s="10" t="s">
        <v>3</v>
      </c>
      <c r="B20" s="10"/>
      <c r="C20" s="10"/>
      <c r="D20" s="10"/>
      <c r="E20" s="71">
        <f aca="true" t="shared" si="3" ref="E20:J20">SUM(E17:E19)</f>
        <v>8.48200000000002</v>
      </c>
      <c r="F20" s="100">
        <f t="shared" si="3"/>
        <v>5.960000000000013</v>
      </c>
      <c r="G20" s="71">
        <f t="shared" si="3"/>
        <v>68.33300000000014</v>
      </c>
      <c r="H20" s="49">
        <f t="shared" si="3"/>
        <v>66.9320000000001</v>
      </c>
      <c r="I20" s="49">
        <f t="shared" si="3"/>
        <v>6.992999999999974</v>
      </c>
      <c r="J20" s="100">
        <f t="shared" si="3"/>
        <v>70.85499999999999</v>
      </c>
      <c r="K20" s="36"/>
    </row>
    <row r="21" spans="1:11" ht="15" customHeight="1">
      <c r="A21" s="27" t="s">
        <v>20</v>
      </c>
      <c r="B21" s="3"/>
      <c r="C21" s="3"/>
      <c r="D21" s="3"/>
      <c r="E21" s="70">
        <v>-2.375</v>
      </c>
      <c r="F21" s="138">
        <v>-1.6580000000000004</v>
      </c>
      <c r="G21" s="70">
        <v>-15.055999999999997</v>
      </c>
      <c r="H21" s="44">
        <v>-14.269</v>
      </c>
      <c r="I21" s="44">
        <v>-6.8100000000000005</v>
      </c>
      <c r="J21" s="138">
        <v>-26.407</v>
      </c>
      <c r="K21" s="36"/>
    </row>
    <row r="22" spans="1:11" ht="15" customHeight="1">
      <c r="A22" s="28" t="s">
        <v>83</v>
      </c>
      <c r="B22" s="23"/>
      <c r="C22" s="23"/>
      <c r="D22" s="23"/>
      <c r="E22" s="69"/>
      <c r="F22" s="137"/>
      <c r="G22" s="69"/>
      <c r="H22" s="46"/>
      <c r="I22" s="46"/>
      <c r="J22" s="137"/>
      <c r="K22" s="36"/>
    </row>
    <row r="23" spans="1:11" ht="15" customHeight="1">
      <c r="A23" s="31" t="s">
        <v>21</v>
      </c>
      <c r="B23" s="11"/>
      <c r="C23" s="11"/>
      <c r="D23" s="11"/>
      <c r="E23" s="71">
        <f aca="true" t="shared" si="4" ref="E23:J23">SUM(E20:E22)</f>
        <v>6.107000000000021</v>
      </c>
      <c r="F23" s="100">
        <f t="shared" si="4"/>
        <v>4.302000000000013</v>
      </c>
      <c r="G23" s="71">
        <f t="shared" si="4"/>
        <v>53.27700000000014</v>
      </c>
      <c r="H23" s="49">
        <f t="shared" si="4"/>
        <v>52.6630000000001</v>
      </c>
      <c r="I23" s="49">
        <f t="shared" si="4"/>
        <v>0.18299999999997318</v>
      </c>
      <c r="J23" s="100">
        <f t="shared" si="4"/>
        <v>44.44799999999999</v>
      </c>
      <c r="K23" s="36"/>
    </row>
    <row r="24" spans="1:11" ht="15" customHeight="1">
      <c r="A24" s="27" t="s">
        <v>22</v>
      </c>
      <c r="B24" s="3"/>
      <c r="C24" s="3"/>
      <c r="D24" s="3"/>
      <c r="E24" s="70">
        <f aca="true" t="shared" si="5" ref="E24:J24">E23-E25</f>
        <v>6.107000000000021</v>
      </c>
      <c r="F24" s="138">
        <f t="shared" si="5"/>
        <v>4.302000000000013</v>
      </c>
      <c r="G24" s="70">
        <f t="shared" si="5"/>
        <v>53.27700000000014</v>
      </c>
      <c r="H24" s="44">
        <f t="shared" si="5"/>
        <v>52.6630000000001</v>
      </c>
      <c r="I24" s="44">
        <f t="shared" si="5"/>
        <v>0.18299999999997318</v>
      </c>
      <c r="J24" s="138">
        <f t="shared" si="5"/>
        <v>44.44799999999999</v>
      </c>
      <c r="K24" s="36"/>
    </row>
    <row r="25" spans="1:10" ht="15" customHeight="1">
      <c r="A25" s="27" t="s">
        <v>85</v>
      </c>
      <c r="B25" s="3"/>
      <c r="C25" s="3"/>
      <c r="D25" s="3"/>
      <c r="E25" s="70"/>
      <c r="F25" s="138"/>
      <c r="G25" s="70"/>
      <c r="H25" s="44"/>
      <c r="I25" s="44"/>
      <c r="J25" s="138"/>
    </row>
    <row r="26" spans="1:10" ht="10.5" customHeight="1">
      <c r="A26" s="3"/>
      <c r="B26" s="159"/>
      <c r="C26" s="3"/>
      <c r="D26" s="3"/>
      <c r="E26" s="70"/>
      <c r="F26" s="138"/>
      <c r="G26" s="70"/>
      <c r="H26" s="44"/>
      <c r="I26" s="44"/>
      <c r="J26" s="44"/>
    </row>
    <row r="27" spans="1:10" ht="15" customHeight="1">
      <c r="A27" s="160" t="s">
        <v>95</v>
      </c>
      <c r="B27" s="161"/>
      <c r="C27" s="161"/>
      <c r="D27" s="161"/>
      <c r="E27" s="162"/>
      <c r="F27" s="164"/>
      <c r="G27" s="162">
        <v>-5.816</v>
      </c>
      <c r="H27" s="163">
        <v>-3.393</v>
      </c>
      <c r="I27" s="163">
        <v>-58</v>
      </c>
      <c r="J27" s="163"/>
    </row>
    <row r="28" spans="1:10" ht="15" customHeight="1">
      <c r="A28" s="165" t="s">
        <v>96</v>
      </c>
      <c r="B28" s="166"/>
      <c r="C28" s="166"/>
      <c r="D28" s="166"/>
      <c r="E28" s="167">
        <f aca="true" t="shared" si="6" ref="E28:J28">E14-E27</f>
        <v>15.76400000000002</v>
      </c>
      <c r="F28" s="169">
        <f t="shared" si="6"/>
        <v>17.406000000000013</v>
      </c>
      <c r="G28" s="167">
        <f>G14-G27</f>
        <v>102.68900000000014</v>
      </c>
      <c r="H28" s="168">
        <f>H14-H27</f>
        <v>111.04700000000011</v>
      </c>
      <c r="I28" s="168">
        <f t="shared" si="6"/>
        <v>102.80199999999996</v>
      </c>
      <c r="J28" s="168">
        <f t="shared" si="6"/>
        <v>111.81799999999998</v>
      </c>
    </row>
    <row r="29" spans="1:10" ht="15">
      <c r="A29" s="3"/>
      <c r="B29" s="3"/>
      <c r="C29" s="3"/>
      <c r="D29" s="3"/>
      <c r="E29" s="44"/>
      <c r="F29" s="44"/>
      <c r="G29" s="44"/>
      <c r="H29" s="44"/>
      <c r="I29" s="44"/>
      <c r="J29" s="44"/>
    </row>
    <row r="30" spans="1:10" ht="12.75" customHeight="1">
      <c r="A30" s="52"/>
      <c r="B30" s="52"/>
      <c r="C30" s="57"/>
      <c r="D30" s="54"/>
      <c r="E30" s="55">
        <f aca="true" t="shared" si="7" ref="E30:J30">E$3</f>
        <v>2014</v>
      </c>
      <c r="F30" s="55">
        <f t="shared" si="7"/>
        <v>2013</v>
      </c>
      <c r="G30" s="55">
        <f t="shared" si="7"/>
        <v>2013</v>
      </c>
      <c r="H30" s="55">
        <f t="shared" si="7"/>
        <v>2012</v>
      </c>
      <c r="I30" s="55">
        <f t="shared" si="7"/>
        <v>2011</v>
      </c>
      <c r="J30" s="55">
        <f t="shared" si="7"/>
        <v>2010</v>
      </c>
    </row>
    <row r="31" spans="1:10" ht="12.75" customHeight="1">
      <c r="A31" s="56"/>
      <c r="B31" s="56"/>
      <c r="C31" s="57"/>
      <c r="D31" s="54"/>
      <c r="E31" s="74"/>
      <c r="F31" s="74"/>
      <c r="G31" s="74"/>
      <c r="H31" s="74"/>
      <c r="I31" s="74">
        <f>IF(I$4="","",I$4)</f>
      </c>
      <c r="J31" s="74"/>
    </row>
    <row r="32" spans="1:10" s="16" customFormat="1" ht="15" customHeight="1">
      <c r="A32" s="53" t="s">
        <v>82</v>
      </c>
      <c r="B32" s="61"/>
      <c r="C32" s="57"/>
      <c r="D32" s="57"/>
      <c r="E32" s="75"/>
      <c r="F32" s="75"/>
      <c r="G32" s="75"/>
      <c r="H32" s="75"/>
      <c r="I32" s="75"/>
      <c r="J32" s="75">
        <f>IF(J$5=0,"",J$5)</f>
      </c>
    </row>
    <row r="33" spans="5:10" ht="1.5" customHeight="1">
      <c r="E33" s="76"/>
      <c r="F33" s="76"/>
      <c r="G33" s="76"/>
      <c r="H33" s="76"/>
      <c r="I33" s="36"/>
      <c r="J33" s="36"/>
    </row>
    <row r="34" spans="1:10" ht="15" customHeight="1">
      <c r="A34" s="27" t="s">
        <v>4</v>
      </c>
      <c r="B34" s="7"/>
      <c r="C34" s="7"/>
      <c r="D34" s="7"/>
      <c r="E34" s="70">
        <v>1101.046</v>
      </c>
      <c r="F34" s="138">
        <v>1101.417</v>
      </c>
      <c r="G34" s="70">
        <v>1101.109</v>
      </c>
      <c r="H34" s="44">
        <v>1101.393</v>
      </c>
      <c r="I34" s="44">
        <v>1116.851</v>
      </c>
      <c r="J34" s="138">
        <v>970.383</v>
      </c>
    </row>
    <row r="35" spans="1:10" ht="15" customHeight="1">
      <c r="A35" s="27" t="s">
        <v>23</v>
      </c>
      <c r="B35" s="6"/>
      <c r="C35" s="6"/>
      <c r="D35" s="6"/>
      <c r="E35" s="70">
        <v>3.483999999999998</v>
      </c>
      <c r="F35" s="138">
        <v>4.633</v>
      </c>
      <c r="G35" s="70">
        <v>1.204000000000005</v>
      </c>
      <c r="H35" s="44">
        <v>6.579000000000001</v>
      </c>
      <c r="I35" s="44">
        <v>25.002999999999997</v>
      </c>
      <c r="J35" s="138">
        <v>22.447999999999997</v>
      </c>
    </row>
    <row r="36" spans="1:10" ht="15" customHeight="1">
      <c r="A36" s="27" t="s">
        <v>24</v>
      </c>
      <c r="B36" s="6"/>
      <c r="C36" s="6"/>
      <c r="D36" s="6"/>
      <c r="E36" s="70">
        <v>82.151</v>
      </c>
      <c r="F36" s="138">
        <v>93.23900000000003</v>
      </c>
      <c r="G36" s="70">
        <v>88.84299999999999</v>
      </c>
      <c r="H36" s="44">
        <v>97.03599999999997</v>
      </c>
      <c r="I36" s="44">
        <v>105.832</v>
      </c>
      <c r="J36" s="138">
        <v>106.31700000000001</v>
      </c>
    </row>
    <row r="37" spans="1:10" ht="15" customHeight="1">
      <c r="A37" s="27" t="s">
        <v>25</v>
      </c>
      <c r="B37" s="6"/>
      <c r="C37" s="6"/>
      <c r="D37" s="6"/>
      <c r="E37" s="70"/>
      <c r="F37" s="138"/>
      <c r="G37" s="70"/>
      <c r="H37" s="44"/>
      <c r="I37" s="44"/>
      <c r="J37" s="138"/>
    </row>
    <row r="38" spans="1:10" ht="15" customHeight="1">
      <c r="A38" s="28" t="s">
        <v>26</v>
      </c>
      <c r="B38" s="21"/>
      <c r="C38" s="21"/>
      <c r="D38" s="21"/>
      <c r="E38" s="69">
        <v>24.479</v>
      </c>
      <c r="F38" s="137">
        <v>23.179000000000002</v>
      </c>
      <c r="G38" s="69">
        <v>24.583000000000002</v>
      </c>
      <c r="H38" s="46">
        <v>20.7</v>
      </c>
      <c r="I38" s="46">
        <v>14.899000000000001</v>
      </c>
      <c r="J38" s="137">
        <v>21.283</v>
      </c>
    </row>
    <row r="39" spans="1:10" ht="15" customHeight="1">
      <c r="A39" s="29" t="s">
        <v>27</v>
      </c>
      <c r="B39" s="10"/>
      <c r="C39" s="10"/>
      <c r="D39" s="10"/>
      <c r="E39" s="93">
        <f aca="true" t="shared" si="8" ref="E39:J39">SUM(E34:E38)</f>
        <v>1211.16</v>
      </c>
      <c r="F39" s="124">
        <f t="shared" si="8"/>
        <v>1222.468</v>
      </c>
      <c r="G39" s="71">
        <f t="shared" si="8"/>
        <v>1215.739</v>
      </c>
      <c r="H39" s="49">
        <f t="shared" si="8"/>
        <v>1225.708</v>
      </c>
      <c r="I39" s="49">
        <f t="shared" si="8"/>
        <v>1262.585</v>
      </c>
      <c r="J39" s="100">
        <f t="shared" si="8"/>
        <v>1120.431</v>
      </c>
    </row>
    <row r="40" spans="1:10" ht="15" customHeight="1">
      <c r="A40" s="27" t="s">
        <v>28</v>
      </c>
      <c r="B40" s="3"/>
      <c r="C40" s="3"/>
      <c r="D40" s="3"/>
      <c r="E40" s="70">
        <v>165.594</v>
      </c>
      <c r="F40" s="138">
        <v>166.248</v>
      </c>
      <c r="G40" s="70">
        <v>155.697</v>
      </c>
      <c r="H40" s="44">
        <v>165.074</v>
      </c>
      <c r="I40" s="44">
        <v>170.318</v>
      </c>
      <c r="J40" s="138">
        <v>94.29899999999999</v>
      </c>
    </row>
    <row r="41" spans="1:10" ht="15" customHeight="1">
      <c r="A41" s="27" t="s">
        <v>29</v>
      </c>
      <c r="B41" s="3"/>
      <c r="C41" s="3"/>
      <c r="D41" s="3"/>
      <c r="E41" s="70"/>
      <c r="F41" s="138"/>
      <c r="G41" s="70"/>
      <c r="H41" s="44"/>
      <c r="I41" s="44"/>
      <c r="J41" s="138"/>
    </row>
    <row r="42" spans="1:10" ht="15" customHeight="1">
      <c r="A42" s="27" t="s">
        <v>30</v>
      </c>
      <c r="B42" s="3"/>
      <c r="C42" s="3"/>
      <c r="D42" s="3"/>
      <c r="E42" s="70">
        <v>177.88000000000002</v>
      </c>
      <c r="F42" s="138">
        <v>195.123</v>
      </c>
      <c r="G42" s="70">
        <v>148.031</v>
      </c>
      <c r="H42" s="44">
        <v>197.33200000000002</v>
      </c>
      <c r="I42" s="44">
        <v>196.27299999999997</v>
      </c>
      <c r="J42" s="138">
        <v>124</v>
      </c>
    </row>
    <row r="43" spans="1:10" ht="15" customHeight="1">
      <c r="A43" s="27" t="s">
        <v>31</v>
      </c>
      <c r="B43" s="3"/>
      <c r="C43" s="3"/>
      <c r="D43" s="3"/>
      <c r="E43" s="70">
        <v>51.727</v>
      </c>
      <c r="F43" s="138">
        <v>37.601</v>
      </c>
      <c r="G43" s="70">
        <v>63.081</v>
      </c>
      <c r="H43" s="44">
        <v>29.135</v>
      </c>
      <c r="I43" s="44">
        <v>80.443</v>
      </c>
      <c r="J43" s="138">
        <v>66.18</v>
      </c>
    </row>
    <row r="44" spans="1:10" ht="15" customHeight="1">
      <c r="A44" s="28" t="s">
        <v>32</v>
      </c>
      <c r="B44" s="21"/>
      <c r="C44" s="21"/>
      <c r="D44" s="21"/>
      <c r="E44" s="69"/>
      <c r="F44" s="137"/>
      <c r="G44" s="69"/>
      <c r="H44" s="46"/>
      <c r="I44" s="46"/>
      <c r="J44" s="137"/>
    </row>
    <row r="45" spans="1:10" ht="15" customHeight="1">
      <c r="A45" s="30" t="s">
        <v>33</v>
      </c>
      <c r="B45" s="18"/>
      <c r="C45" s="18"/>
      <c r="D45" s="18"/>
      <c r="E45" s="95">
        <f aca="true" t="shared" si="9" ref="E45:J45">SUM(E40:E44)</f>
        <v>395.201</v>
      </c>
      <c r="F45" s="125">
        <f t="shared" si="9"/>
        <v>398.972</v>
      </c>
      <c r="G45" s="77">
        <f t="shared" si="9"/>
        <v>366.809</v>
      </c>
      <c r="H45" s="78">
        <f t="shared" si="9"/>
        <v>391.54100000000005</v>
      </c>
      <c r="I45" s="78">
        <f t="shared" si="9"/>
        <v>447.034</v>
      </c>
      <c r="J45" s="114">
        <f t="shared" si="9"/>
        <v>284.479</v>
      </c>
    </row>
    <row r="46" spans="1:10" ht="15" customHeight="1">
      <c r="A46" s="29" t="s">
        <v>34</v>
      </c>
      <c r="B46" s="9"/>
      <c r="C46" s="9"/>
      <c r="D46" s="9"/>
      <c r="E46" s="93">
        <f>E45+E39</f>
        <v>1606.361</v>
      </c>
      <c r="F46" s="124">
        <f>F45+F39</f>
        <v>1621.44</v>
      </c>
      <c r="G46" s="71">
        <f>G45+G39</f>
        <v>1582.548</v>
      </c>
      <c r="H46" s="49">
        <f>H39+H45</f>
        <v>1617.2490000000003</v>
      </c>
      <c r="I46" s="49">
        <f>I39+I45</f>
        <v>1709.6190000000001</v>
      </c>
      <c r="J46" s="100">
        <f>J39+J45</f>
        <v>1404.91</v>
      </c>
    </row>
    <row r="47" spans="1:10" ht="15" customHeight="1">
      <c r="A47" s="27" t="s">
        <v>35</v>
      </c>
      <c r="B47" s="3"/>
      <c r="C47" s="3"/>
      <c r="D47" s="3"/>
      <c r="E47" s="70">
        <v>890.764</v>
      </c>
      <c r="F47" s="138">
        <v>847.0290000000001</v>
      </c>
      <c r="G47" s="70">
        <v>890.0490000000001</v>
      </c>
      <c r="H47" s="44">
        <v>845.2600000000001</v>
      </c>
      <c r="I47" s="44">
        <v>807.4730000000001</v>
      </c>
      <c r="J47" s="138">
        <v>695.4780000000002</v>
      </c>
    </row>
    <row r="48" spans="1:10" ht="15" customHeight="1">
      <c r="A48" s="27" t="s">
        <v>84</v>
      </c>
      <c r="B48" s="3"/>
      <c r="C48" s="3"/>
      <c r="D48" s="3"/>
      <c r="E48" s="70"/>
      <c r="F48" s="138"/>
      <c r="G48" s="70"/>
      <c r="H48" s="44"/>
      <c r="I48" s="44"/>
      <c r="J48" s="138"/>
    </row>
    <row r="49" spans="1:10" ht="15" customHeight="1">
      <c r="A49" s="27" t="s">
        <v>36</v>
      </c>
      <c r="B49" s="3"/>
      <c r="C49" s="3"/>
      <c r="D49" s="3"/>
      <c r="E49" s="70"/>
      <c r="F49" s="138"/>
      <c r="G49" s="70"/>
      <c r="H49" s="44"/>
      <c r="I49" s="44"/>
      <c r="J49" s="138"/>
    </row>
    <row r="50" spans="1:10" ht="15" customHeight="1">
      <c r="A50" s="27" t="s">
        <v>37</v>
      </c>
      <c r="B50" s="3"/>
      <c r="C50" s="3"/>
      <c r="D50" s="3"/>
      <c r="E50" s="70">
        <v>25.585</v>
      </c>
      <c r="F50" s="138">
        <v>21.688000000000002</v>
      </c>
      <c r="G50" s="70">
        <v>26.001</v>
      </c>
      <c r="H50" s="44">
        <v>25.627</v>
      </c>
      <c r="I50" s="44">
        <v>40.472</v>
      </c>
      <c r="J50" s="138">
        <v>11.253</v>
      </c>
    </row>
    <row r="51" spans="1:10" ht="15" customHeight="1">
      <c r="A51" s="27" t="s">
        <v>38</v>
      </c>
      <c r="B51" s="3"/>
      <c r="C51" s="3"/>
      <c r="D51" s="3"/>
      <c r="E51" s="70">
        <v>534.28</v>
      </c>
      <c r="F51" s="138">
        <v>588.318</v>
      </c>
      <c r="G51" s="70">
        <v>526.9830000000001</v>
      </c>
      <c r="H51" s="44">
        <v>591.563</v>
      </c>
      <c r="I51" s="44">
        <v>650.527</v>
      </c>
      <c r="J51" s="138">
        <v>574.9190000000001</v>
      </c>
    </row>
    <row r="52" spans="1:10" ht="15" customHeight="1">
      <c r="A52" s="27" t="s">
        <v>39</v>
      </c>
      <c r="B52" s="3"/>
      <c r="C52" s="3"/>
      <c r="D52" s="3"/>
      <c r="E52" s="70">
        <v>154.851</v>
      </c>
      <c r="F52" s="138">
        <v>162.805</v>
      </c>
      <c r="G52" s="70">
        <v>138.633</v>
      </c>
      <c r="H52" s="44">
        <v>153.199</v>
      </c>
      <c r="I52" s="44">
        <v>210.197</v>
      </c>
      <c r="J52" s="138">
        <v>121.45</v>
      </c>
    </row>
    <row r="53" spans="1:10" ht="15" customHeight="1">
      <c r="A53" s="27" t="s">
        <v>77</v>
      </c>
      <c r="B53" s="3"/>
      <c r="C53" s="3"/>
      <c r="D53" s="3"/>
      <c r="E53" s="70">
        <v>0.881</v>
      </c>
      <c r="F53" s="138">
        <v>1.6</v>
      </c>
      <c r="G53" s="70">
        <v>0.882</v>
      </c>
      <c r="H53" s="44">
        <v>1.6</v>
      </c>
      <c r="I53" s="44">
        <v>0.95</v>
      </c>
      <c r="J53" s="138">
        <v>1.81</v>
      </c>
    </row>
    <row r="54" spans="1:10" ht="15" customHeight="1">
      <c r="A54" s="28" t="s">
        <v>40</v>
      </c>
      <c r="B54" s="21"/>
      <c r="C54" s="21"/>
      <c r="D54" s="21"/>
      <c r="E54" s="69"/>
      <c r="F54" s="137"/>
      <c r="G54" s="69"/>
      <c r="H54" s="46"/>
      <c r="I54" s="46"/>
      <c r="J54" s="137"/>
    </row>
    <row r="55" spans="1:10" ht="15" customHeight="1">
      <c r="A55" s="29" t="s">
        <v>41</v>
      </c>
      <c r="B55" s="9"/>
      <c r="C55" s="9"/>
      <c r="D55" s="9"/>
      <c r="E55" s="93">
        <f aca="true" t="shared" si="10" ref="E55:J55">SUM(E47:E54)</f>
        <v>1606.361</v>
      </c>
      <c r="F55" s="124">
        <f t="shared" si="10"/>
        <v>1621.44</v>
      </c>
      <c r="G55" s="71">
        <f t="shared" si="10"/>
        <v>1582.5480000000002</v>
      </c>
      <c r="H55" s="49">
        <f t="shared" si="10"/>
        <v>1617.249</v>
      </c>
      <c r="I55" s="49">
        <f t="shared" si="10"/>
        <v>1709.6190000000004</v>
      </c>
      <c r="J55" s="100">
        <f t="shared" si="10"/>
        <v>1404.9100000000003</v>
      </c>
    </row>
    <row r="56" spans="1:10" ht="15" customHeight="1">
      <c r="A56" s="9"/>
      <c r="B56" s="9"/>
      <c r="C56" s="9"/>
      <c r="D56" s="9"/>
      <c r="E56" s="44"/>
      <c r="F56" s="44"/>
      <c r="G56" s="44"/>
      <c r="H56" s="44"/>
      <c r="I56" s="44"/>
      <c r="J56" s="44"/>
    </row>
    <row r="57" spans="1:10" ht="12.75" customHeight="1">
      <c r="A57" s="62"/>
      <c r="B57" s="52"/>
      <c r="C57" s="54"/>
      <c r="D57" s="54"/>
      <c r="E57" s="55">
        <f aca="true" t="shared" si="11" ref="E57:J57">E$3</f>
        <v>2014</v>
      </c>
      <c r="F57" s="55">
        <f t="shared" si="11"/>
        <v>2013</v>
      </c>
      <c r="G57" s="55">
        <f t="shared" si="11"/>
        <v>2013</v>
      </c>
      <c r="H57" s="55">
        <f t="shared" si="11"/>
        <v>2012</v>
      </c>
      <c r="I57" s="55">
        <f t="shared" si="11"/>
        <v>2011</v>
      </c>
      <c r="J57" s="55">
        <f t="shared" si="11"/>
        <v>2010</v>
      </c>
    </row>
    <row r="58" spans="1:10" ht="12.75" customHeight="1">
      <c r="A58" s="56"/>
      <c r="B58" s="56"/>
      <c r="C58" s="54"/>
      <c r="D58" s="54"/>
      <c r="E58" s="74"/>
      <c r="F58" s="74"/>
      <c r="G58" s="74"/>
      <c r="H58" s="74"/>
      <c r="I58" s="74">
        <f>IF(I$4="","",I$4)</f>
      </c>
      <c r="J58" s="74"/>
    </row>
    <row r="59" spans="1:10" s="16" customFormat="1" ht="15" customHeight="1">
      <c r="A59" s="62" t="s">
        <v>81</v>
      </c>
      <c r="B59" s="61"/>
      <c r="C59" s="57"/>
      <c r="D59" s="57"/>
      <c r="E59" s="75"/>
      <c r="F59" s="75"/>
      <c r="G59" s="75"/>
      <c r="H59" s="75"/>
      <c r="I59" s="75"/>
      <c r="J59" s="75"/>
    </row>
    <row r="60" spans="5:10" ht="1.5" customHeight="1">
      <c r="E60" s="76"/>
      <c r="F60" s="76"/>
      <c r="G60" s="76"/>
      <c r="H60" s="76"/>
      <c r="I60" s="36"/>
      <c r="J60" s="36"/>
    </row>
    <row r="61" spans="1:10" ht="24.75" customHeight="1">
      <c r="A61" s="200" t="s">
        <v>42</v>
      </c>
      <c r="B61" s="200"/>
      <c r="C61" s="8"/>
      <c r="D61" s="8"/>
      <c r="E61" s="68">
        <v>2.596</v>
      </c>
      <c r="F61" s="136">
        <v>7.607</v>
      </c>
      <c r="G61" s="68">
        <v>67.376</v>
      </c>
      <c r="H61" s="47">
        <v>56.812</v>
      </c>
      <c r="I61" s="47">
        <v>41.667</v>
      </c>
      <c r="J61" s="136">
        <v>66.403</v>
      </c>
    </row>
    <row r="62" spans="1:10" ht="15" customHeight="1">
      <c r="A62" s="202" t="s">
        <v>43</v>
      </c>
      <c r="B62" s="202"/>
      <c r="C62" s="22"/>
      <c r="D62" s="22"/>
      <c r="E62" s="69">
        <v>-18.132</v>
      </c>
      <c r="F62" s="137">
        <v>-1.375</v>
      </c>
      <c r="G62" s="69">
        <v>32.471000000000004</v>
      </c>
      <c r="H62" s="46">
        <v>-47.384</v>
      </c>
      <c r="I62" s="46">
        <v>31.394000000000002</v>
      </c>
      <c r="J62" s="137">
        <v>6.975999999999999</v>
      </c>
    </row>
    <row r="63" spans="1:11" ht="16.5" customHeight="1">
      <c r="A63" s="206" t="s">
        <v>44</v>
      </c>
      <c r="B63" s="206"/>
      <c r="C63" s="24"/>
      <c r="D63" s="24"/>
      <c r="E63" s="73">
        <f aca="true" t="shared" si="12" ref="E63:J63">SUM(E61:E62)</f>
        <v>-15.536000000000001</v>
      </c>
      <c r="F63" s="127">
        <f t="shared" si="12"/>
        <v>6.232</v>
      </c>
      <c r="G63" s="71">
        <f t="shared" si="12"/>
        <v>99.84700000000001</v>
      </c>
      <c r="H63" s="49">
        <f t="shared" si="12"/>
        <v>9.427999999999997</v>
      </c>
      <c r="I63" s="49">
        <f t="shared" si="12"/>
        <v>73.061</v>
      </c>
      <c r="J63" s="100">
        <f t="shared" si="12"/>
        <v>73.379</v>
      </c>
      <c r="K63" s="128"/>
    </row>
    <row r="64" spans="1:10" ht="15" customHeight="1">
      <c r="A64" s="200" t="s">
        <v>45</v>
      </c>
      <c r="B64" s="200"/>
      <c r="C64" s="3"/>
      <c r="D64" s="3"/>
      <c r="E64" s="70">
        <v>-0.29</v>
      </c>
      <c r="F64" s="138">
        <v>-3.135</v>
      </c>
      <c r="G64" s="70">
        <v>-7.571</v>
      </c>
      <c r="H64" s="44">
        <v>-7.306</v>
      </c>
      <c r="I64" s="44">
        <v>-12.891</v>
      </c>
      <c r="J64" s="138">
        <v>-50.111000000000004</v>
      </c>
    </row>
    <row r="65" spans="1:10" ht="15" customHeight="1">
      <c r="A65" s="202" t="s">
        <v>78</v>
      </c>
      <c r="B65" s="202"/>
      <c r="C65" s="21"/>
      <c r="D65" s="21"/>
      <c r="E65" s="69"/>
      <c r="F65" s="137"/>
      <c r="G65" s="69"/>
      <c r="H65" s="46"/>
      <c r="I65" s="46"/>
      <c r="J65" s="137"/>
    </row>
    <row r="66" spans="1:11" s="39" customFormat="1" ht="16.5" customHeight="1">
      <c r="A66" s="126" t="s">
        <v>46</v>
      </c>
      <c r="B66" s="126"/>
      <c r="C66" s="25"/>
      <c r="D66" s="25"/>
      <c r="E66" s="73">
        <f aca="true" t="shared" si="13" ref="E66:J66">SUM(E63:E65)</f>
        <v>-15.826</v>
      </c>
      <c r="F66" s="127">
        <f t="shared" si="13"/>
        <v>3.0970000000000004</v>
      </c>
      <c r="G66" s="71">
        <f t="shared" si="13"/>
        <v>92.27600000000001</v>
      </c>
      <c r="H66" s="49">
        <f t="shared" si="13"/>
        <v>2.121999999999997</v>
      </c>
      <c r="I66" s="49">
        <f t="shared" si="13"/>
        <v>60.17000000000001</v>
      </c>
      <c r="J66" s="100">
        <f t="shared" si="13"/>
        <v>23.268</v>
      </c>
      <c r="K66" s="49"/>
    </row>
    <row r="67" spans="1:10" ht="15" customHeight="1">
      <c r="A67" s="202" t="s">
        <v>47</v>
      </c>
      <c r="B67" s="202"/>
      <c r="C67" s="26"/>
      <c r="D67" s="26"/>
      <c r="E67" s="69"/>
      <c r="F67" s="137"/>
      <c r="G67" s="69"/>
      <c r="H67" s="46"/>
      <c r="I67" s="46">
        <v>-220.946</v>
      </c>
      <c r="J67" s="137"/>
    </row>
    <row r="68" spans="1:11" ht="16.5" customHeight="1">
      <c r="A68" s="206" t="s">
        <v>48</v>
      </c>
      <c r="B68" s="206"/>
      <c r="C68" s="9"/>
      <c r="D68" s="9"/>
      <c r="E68" s="73">
        <f aca="true" t="shared" si="14" ref="E68:J68">SUM(E66:E67)</f>
        <v>-15.826</v>
      </c>
      <c r="F68" s="127">
        <f t="shared" si="14"/>
        <v>3.0970000000000004</v>
      </c>
      <c r="G68" s="71">
        <f t="shared" si="14"/>
        <v>92.27600000000001</v>
      </c>
      <c r="H68" s="49">
        <f t="shared" si="14"/>
        <v>2.121999999999997</v>
      </c>
      <c r="I68" s="49">
        <f t="shared" si="14"/>
        <v>-160.77599999999998</v>
      </c>
      <c r="J68" s="100">
        <f t="shared" si="14"/>
        <v>23.268</v>
      </c>
      <c r="K68" s="128"/>
    </row>
    <row r="69" spans="1:10" ht="15" customHeight="1">
      <c r="A69" s="200" t="s">
        <v>49</v>
      </c>
      <c r="B69" s="200"/>
      <c r="C69" s="3"/>
      <c r="D69" s="3"/>
      <c r="E69" s="70">
        <v>6.929</v>
      </c>
      <c r="F69" s="138">
        <v>-3.831</v>
      </c>
      <c r="G69" s="70">
        <v>-66.438</v>
      </c>
      <c r="H69" s="44">
        <v>-34.521</v>
      </c>
      <c r="I69" s="44">
        <v>36.592</v>
      </c>
      <c r="J69" s="138">
        <v>-50.96</v>
      </c>
    </row>
    <row r="70" spans="1:10" ht="15" customHeight="1">
      <c r="A70" s="200" t="s">
        <v>50</v>
      </c>
      <c r="B70" s="200"/>
      <c r="C70" s="3"/>
      <c r="D70" s="3"/>
      <c r="E70" s="70"/>
      <c r="F70" s="138"/>
      <c r="G70" s="70"/>
      <c r="H70" s="44"/>
      <c r="I70" s="44"/>
      <c r="J70" s="138"/>
    </row>
    <row r="71" spans="1:10" ht="15" customHeight="1">
      <c r="A71" s="200" t="s">
        <v>51</v>
      </c>
      <c r="B71" s="200"/>
      <c r="C71" s="3"/>
      <c r="D71" s="3"/>
      <c r="E71" s="70"/>
      <c r="F71" s="138"/>
      <c r="G71" s="70">
        <v>-7.313</v>
      </c>
      <c r="H71" s="44">
        <v>-22.863</v>
      </c>
      <c r="I71" s="44">
        <v>-2.686</v>
      </c>
      <c r="J71" s="138">
        <v>-33.664</v>
      </c>
    </row>
    <row r="72" spans="1:10" ht="15" customHeight="1">
      <c r="A72" s="202" t="s">
        <v>52</v>
      </c>
      <c r="B72" s="202"/>
      <c r="C72" s="21"/>
      <c r="D72" s="21"/>
      <c r="E72" s="69">
        <v>-1.748</v>
      </c>
      <c r="F72" s="137">
        <v>9.922</v>
      </c>
      <c r="G72" s="69">
        <v>14.922</v>
      </c>
      <c r="H72" s="46">
        <v>6.566000000000001</v>
      </c>
      <c r="I72" s="46">
        <v>142.777</v>
      </c>
      <c r="J72" s="137">
        <v>45.677</v>
      </c>
    </row>
    <row r="73" spans="1:11" ht="16.5" customHeight="1">
      <c r="A73" s="32" t="s">
        <v>53</v>
      </c>
      <c r="B73" s="32"/>
      <c r="C73" s="19"/>
      <c r="D73" s="19"/>
      <c r="E73" s="77">
        <f aca="true" t="shared" si="15" ref="E73:J73">SUM(E69:E72)</f>
        <v>5.181</v>
      </c>
      <c r="F73" s="114">
        <f t="shared" si="15"/>
        <v>6.091000000000001</v>
      </c>
      <c r="G73" s="72">
        <f t="shared" si="15"/>
        <v>-58.82900000000001</v>
      </c>
      <c r="H73" s="48">
        <f t="shared" si="15"/>
        <v>-50.818</v>
      </c>
      <c r="I73" s="48">
        <f t="shared" si="15"/>
        <v>176.683</v>
      </c>
      <c r="J73" s="140">
        <f t="shared" si="15"/>
        <v>-38.946999999999996</v>
      </c>
      <c r="K73" s="128"/>
    </row>
    <row r="74" spans="1:11" ht="16.5" customHeight="1">
      <c r="A74" s="206" t="s">
        <v>54</v>
      </c>
      <c r="B74" s="206"/>
      <c r="C74" s="9"/>
      <c r="D74" s="9"/>
      <c r="E74" s="73">
        <f aca="true" t="shared" si="16" ref="E74:J74">SUM(E73+E68)</f>
        <v>-10.645</v>
      </c>
      <c r="F74" s="127">
        <f t="shared" si="16"/>
        <v>9.188000000000002</v>
      </c>
      <c r="G74" s="71">
        <f t="shared" si="16"/>
        <v>33.447</v>
      </c>
      <c r="H74" s="49">
        <f t="shared" si="16"/>
        <v>-48.696</v>
      </c>
      <c r="I74" s="49">
        <f t="shared" si="16"/>
        <v>15.90700000000001</v>
      </c>
      <c r="J74" s="100">
        <f t="shared" si="16"/>
        <v>-15.678999999999995</v>
      </c>
      <c r="K74" s="128"/>
    </row>
    <row r="75" spans="1:10" ht="15" customHeight="1">
      <c r="A75" s="9"/>
      <c r="B75" s="9"/>
      <c r="C75" s="9"/>
      <c r="D75" s="9"/>
      <c r="E75" s="45"/>
      <c r="F75" s="45"/>
      <c r="G75" s="45"/>
      <c r="H75" s="45"/>
      <c r="I75" s="44"/>
      <c r="J75" s="44"/>
    </row>
    <row r="76" spans="1:10" ht="12.75" customHeight="1">
      <c r="A76" s="62"/>
      <c r="B76" s="52"/>
      <c r="C76" s="54"/>
      <c r="D76" s="54"/>
      <c r="E76" s="55">
        <f aca="true" t="shared" si="17" ref="E76:J76">E$3</f>
        <v>2014</v>
      </c>
      <c r="F76" s="55">
        <f t="shared" si="17"/>
        <v>2013</v>
      </c>
      <c r="G76" s="55">
        <f t="shared" si="17"/>
        <v>2013</v>
      </c>
      <c r="H76" s="55">
        <f t="shared" si="17"/>
        <v>2012</v>
      </c>
      <c r="I76" s="55">
        <f t="shared" si="17"/>
        <v>2011</v>
      </c>
      <c r="J76" s="55">
        <f t="shared" si="17"/>
        <v>2010</v>
      </c>
    </row>
    <row r="77" spans="1:10" ht="12.75" customHeight="1">
      <c r="A77" s="56"/>
      <c r="B77" s="56"/>
      <c r="C77" s="54"/>
      <c r="D77" s="54"/>
      <c r="E77" s="55"/>
      <c r="F77" s="55"/>
      <c r="G77" s="55"/>
      <c r="H77" s="55"/>
      <c r="I77" s="55">
        <f>IF(I$4="","",I$4)</f>
      </c>
      <c r="J77" s="55"/>
    </row>
    <row r="78" spans="1:10" s="16" customFormat="1" ht="15" customHeight="1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</row>
    <row r="79" ht="1.5" customHeight="1"/>
    <row r="80" spans="1:10" ht="15" customHeight="1">
      <c r="A80" s="200" t="s">
        <v>56</v>
      </c>
      <c r="B80" s="200"/>
      <c r="C80" s="6"/>
      <c r="D80" s="6"/>
      <c r="E80" s="63">
        <f>IF(E7=0,"",IF(E14=0,"",(E14/E7))*100)</f>
        <v>7.448321481726486</v>
      </c>
      <c r="F80" s="99">
        <f>IF(F7=0,"",IF(F14=0,"",(F14/F7))*100)</f>
        <v>7.134688456856169</v>
      </c>
      <c r="G80" s="97">
        <f>IF(G7=0,"",IF(G14=0,"",(G14/G7))*100)</f>
        <v>9.901175287382769</v>
      </c>
      <c r="H80" s="50">
        <f>IF(H14=0,"-",IF(H7=0,"-",H14/H7))*100</f>
        <v>8.609888567468555</v>
      </c>
      <c r="I80" s="50">
        <f>IF(I14=0,"-",IF(I7=0,"-",I14/I7))*100</f>
        <v>4.274331116123046</v>
      </c>
      <c r="J80" s="146">
        <f>IF(J14=0,"-",IF(J7=0,"-",J14/J7))*100</f>
        <v>12.397443743735751</v>
      </c>
    </row>
    <row r="81" spans="1:11" ht="15" customHeight="1">
      <c r="A81" s="200" t="s">
        <v>57</v>
      </c>
      <c r="B81" s="200"/>
      <c r="C81" s="6"/>
      <c r="D81" s="6"/>
      <c r="E81" s="63">
        <f aca="true" t="shared" si="18" ref="E81:J81">IF(E20=0,"-",IF(E7=0,"-",E20/E7)*100)</f>
        <v>4.007654326820865</v>
      </c>
      <c r="F81" s="99">
        <f t="shared" si="18"/>
        <v>2.442993404737609</v>
      </c>
      <c r="G81" s="63">
        <f t="shared" si="18"/>
        <v>6.984164947020606</v>
      </c>
      <c r="H81" s="50">
        <f t="shared" si="18"/>
        <v>5.353048299160325</v>
      </c>
      <c r="I81" s="50">
        <f t="shared" si="18"/>
        <v>0.6671665884346317</v>
      </c>
      <c r="J81" s="99">
        <f t="shared" si="18"/>
        <v>7.855809229841319</v>
      </c>
      <c r="K81" s="13"/>
    </row>
    <row r="82" spans="1:11" ht="15" customHeight="1">
      <c r="A82" s="200" t="s">
        <v>58</v>
      </c>
      <c r="B82" s="200"/>
      <c r="C82" s="7"/>
      <c r="D82" s="7"/>
      <c r="E82" s="63" t="s">
        <v>79</v>
      </c>
      <c r="F82" s="99" t="s">
        <v>79</v>
      </c>
      <c r="G82" s="188">
        <f>IF((G47=0),"-",(G24/((G47+H47)/2)*100))</f>
        <v>6.14034733871606</v>
      </c>
      <c r="H82" s="50">
        <f>IF((H47=0),"-",(H24/((H47+I47)/2)*100))</f>
        <v>6.372838201935836</v>
      </c>
      <c r="I82" s="50">
        <f>IF((I47=0),"-",(I24/((I47+J47)/2)*100))</f>
        <v>0.024352091319008156</v>
      </c>
      <c r="J82" s="99">
        <v>6.471041695329065</v>
      </c>
      <c r="K82" s="13"/>
    </row>
    <row r="83" spans="1:11" ht="15" customHeight="1">
      <c r="A83" s="200" t="s">
        <v>59</v>
      </c>
      <c r="B83" s="200"/>
      <c r="C83" s="7"/>
      <c r="D83" s="7"/>
      <c r="E83" s="63" t="s">
        <v>79</v>
      </c>
      <c r="F83" s="99" t="s">
        <v>79</v>
      </c>
      <c r="G83" s="188">
        <f>IF((G47=0),"-",((G17+G18)/((G47+G48+G49+G51+H47+H48+H49+H51)/2)*100))</f>
        <v>7.014441868980738</v>
      </c>
      <c r="H83" s="50">
        <f>IF((H47=0),"-",((H17+H18)/((H47+H48+H49+H51+I47+I48+I49+I51)/2)*100))</f>
        <v>7.027994457692238</v>
      </c>
      <c r="I83" s="50">
        <f>IF((I47=0),"-",((I17+I18)/((I47+I48+I49+I51+J47+J48+J49+J51)/2)*100))</f>
        <v>2.959906494546063</v>
      </c>
      <c r="J83" s="99">
        <v>8.118343826328276</v>
      </c>
      <c r="K83" s="13"/>
    </row>
    <row r="84" spans="1:11" ht="15" customHeight="1">
      <c r="A84" s="200" t="s">
        <v>60</v>
      </c>
      <c r="B84" s="200"/>
      <c r="C84" s="6"/>
      <c r="D84" s="6"/>
      <c r="E84" s="67">
        <f aca="true" t="shared" si="19" ref="E84:J84">IF(E47=0,"-",((E47+E48)/E55*100))</f>
        <v>55.45229247971035</v>
      </c>
      <c r="F84" s="101">
        <f t="shared" si="19"/>
        <v>52.23930580224986</v>
      </c>
      <c r="G84" s="67">
        <f t="shared" si="19"/>
        <v>56.24151684498669</v>
      </c>
      <c r="H84" s="176">
        <f t="shared" si="19"/>
        <v>52.26529742791618</v>
      </c>
      <c r="I84" s="176">
        <f t="shared" si="19"/>
        <v>47.23116671024362</v>
      </c>
      <c r="J84" s="101">
        <f t="shared" si="19"/>
        <v>49.50338455844147</v>
      </c>
      <c r="K84" s="13"/>
    </row>
    <row r="85" spans="1:11" ht="15" customHeight="1">
      <c r="A85" s="200" t="s">
        <v>61</v>
      </c>
      <c r="B85" s="200"/>
      <c r="C85" s="6"/>
      <c r="D85" s="6"/>
      <c r="E85" s="64">
        <f aca="true" t="shared" si="20" ref="E85:J85">IF((E51+E49-E43-E41-E37)=0,"-",(E51+E49-E43-E41-E37))</f>
        <v>482.553</v>
      </c>
      <c r="F85" s="102">
        <f t="shared" si="20"/>
        <v>550.717</v>
      </c>
      <c r="G85" s="64">
        <f t="shared" si="20"/>
        <v>463.90200000000004</v>
      </c>
      <c r="H85" s="1">
        <f t="shared" si="20"/>
        <v>562.428</v>
      </c>
      <c r="I85" s="1">
        <f t="shared" si="20"/>
        <v>570.0840000000001</v>
      </c>
      <c r="J85" s="102">
        <f t="shared" si="20"/>
        <v>508.7390000000001</v>
      </c>
      <c r="K85" s="13"/>
    </row>
    <row r="86" spans="1:10" ht="15" customHeight="1">
      <c r="A86" s="200" t="s">
        <v>62</v>
      </c>
      <c r="B86" s="200"/>
      <c r="C86" s="3"/>
      <c r="D86" s="3"/>
      <c r="E86" s="65">
        <f aca="true" t="shared" si="21" ref="E86:J86">IF((E47=0),"-",((E51+E49)/(E47+E48)))</f>
        <v>0.599799722485417</v>
      </c>
      <c r="F86" s="103">
        <f t="shared" si="21"/>
        <v>0.6945665378635205</v>
      </c>
      <c r="G86" s="65">
        <f t="shared" si="21"/>
        <v>0.5920831325016938</v>
      </c>
      <c r="H86" s="33">
        <f t="shared" si="21"/>
        <v>0.6998592149161204</v>
      </c>
      <c r="I86" s="33">
        <f t="shared" si="21"/>
        <v>0.8056331295287892</v>
      </c>
      <c r="J86" s="103">
        <f t="shared" si="21"/>
        <v>0.8266530357538268</v>
      </c>
    </row>
    <row r="87" spans="1:10" ht="15" customHeight="1">
      <c r="A87" s="202" t="s">
        <v>63</v>
      </c>
      <c r="B87" s="202"/>
      <c r="C87" s="21"/>
      <c r="D87" s="21"/>
      <c r="E87" s="66" t="s">
        <v>79</v>
      </c>
      <c r="F87" s="147" t="s">
        <v>79</v>
      </c>
      <c r="G87" s="192">
        <v>658</v>
      </c>
      <c r="H87" s="17">
        <v>628</v>
      </c>
      <c r="I87" s="17">
        <v>630</v>
      </c>
      <c r="J87" s="147">
        <v>501</v>
      </c>
    </row>
    <row r="88" spans="1:10" ht="15" customHeight="1">
      <c r="A88" s="120" t="s">
        <v>101</v>
      </c>
      <c r="B88" s="120"/>
      <c r="C88" s="120"/>
      <c r="D88" s="120"/>
      <c r="E88" s="120"/>
      <c r="F88" s="120"/>
      <c r="G88" s="120"/>
      <c r="H88" s="120"/>
      <c r="I88" s="120"/>
      <c r="J88" s="120"/>
    </row>
    <row r="89" spans="1:10" ht="15">
      <c r="A89" s="5"/>
      <c r="B89" s="5"/>
      <c r="C89" s="5"/>
      <c r="D89" s="5"/>
      <c r="E89" s="121"/>
      <c r="F89" s="121"/>
      <c r="G89" s="121"/>
      <c r="H89" s="121"/>
      <c r="I89" s="5"/>
      <c r="J89" s="5"/>
    </row>
    <row r="90" spans="1:10" ht="15">
      <c r="A90" s="5"/>
      <c r="B90" s="121"/>
      <c r="C90" s="121"/>
      <c r="D90" s="121"/>
      <c r="E90" s="121"/>
      <c r="F90" s="121"/>
      <c r="G90" s="121"/>
      <c r="H90" s="121"/>
      <c r="I90" s="122"/>
      <c r="J90" s="122"/>
    </row>
    <row r="91" spans="1:10" ht="15">
      <c r="A91" s="20"/>
      <c r="B91" s="20"/>
      <c r="C91" s="20"/>
      <c r="D91" s="20"/>
      <c r="E91" s="42"/>
      <c r="F91" s="42"/>
      <c r="G91" s="42"/>
      <c r="H91" s="42"/>
      <c r="I91" s="20"/>
      <c r="J91" s="20"/>
    </row>
    <row r="92" spans="1:10" ht="15">
      <c r="A92" s="20"/>
      <c r="B92" s="20"/>
      <c r="C92" s="20"/>
      <c r="D92" s="20"/>
      <c r="E92" s="42"/>
      <c r="F92" s="42"/>
      <c r="G92" s="42"/>
      <c r="H92" s="42"/>
      <c r="I92" s="20"/>
      <c r="J92" s="20"/>
    </row>
    <row r="93" spans="1:10" ht="15">
      <c r="A93" s="20"/>
      <c r="B93" s="20"/>
      <c r="C93" s="20"/>
      <c r="D93" s="20"/>
      <c r="E93" s="42"/>
      <c r="F93" s="42"/>
      <c r="G93" s="42"/>
      <c r="H93" s="42"/>
      <c r="I93" s="20"/>
      <c r="J93" s="20"/>
    </row>
    <row r="94" spans="1:10" ht="15">
      <c r="A94" s="20"/>
      <c r="B94" s="20"/>
      <c r="C94" s="20"/>
      <c r="D94" s="20"/>
      <c r="E94" s="42"/>
      <c r="F94" s="42"/>
      <c r="G94" s="42"/>
      <c r="H94" s="42"/>
      <c r="I94" s="20"/>
      <c r="J94" s="20"/>
    </row>
    <row r="95" spans="1:10" ht="15">
      <c r="A95" s="20"/>
      <c r="B95" s="20"/>
      <c r="C95" s="20"/>
      <c r="D95" s="20"/>
      <c r="E95" s="42"/>
      <c r="F95" s="42"/>
      <c r="G95" s="42"/>
      <c r="H95" s="42"/>
      <c r="I95" s="20"/>
      <c r="J95" s="20"/>
    </row>
    <row r="96" spans="1:10" ht="15">
      <c r="A96" s="20"/>
      <c r="B96" s="20"/>
      <c r="C96" s="20"/>
      <c r="D96" s="20"/>
      <c r="E96" s="42"/>
      <c r="F96" s="42"/>
      <c r="G96" s="42"/>
      <c r="H96" s="42"/>
      <c r="I96" s="20"/>
      <c r="J96" s="20"/>
    </row>
    <row r="97" spans="1:10" ht="15">
      <c r="A97" s="20"/>
      <c r="B97" s="20"/>
      <c r="C97" s="20"/>
      <c r="D97" s="20"/>
      <c r="E97" s="42"/>
      <c r="F97" s="42"/>
      <c r="G97" s="42"/>
      <c r="H97" s="42"/>
      <c r="I97" s="20"/>
      <c r="J97" s="20"/>
    </row>
    <row r="98" spans="1:10" ht="15">
      <c r="A98" s="20"/>
      <c r="B98" s="20"/>
      <c r="C98" s="20"/>
      <c r="D98" s="20"/>
      <c r="E98" s="42"/>
      <c r="F98" s="42"/>
      <c r="G98" s="42"/>
      <c r="H98" s="42"/>
      <c r="I98" s="20"/>
      <c r="J98" s="20"/>
    </row>
    <row r="99" spans="1:10" ht="15">
      <c r="A99" s="20"/>
      <c r="B99" s="20"/>
      <c r="C99" s="20"/>
      <c r="D99" s="20"/>
      <c r="E99" s="42"/>
      <c r="F99" s="42"/>
      <c r="G99" s="42"/>
      <c r="H99" s="42"/>
      <c r="I99" s="20"/>
      <c r="J99" s="20"/>
    </row>
    <row r="100" spans="1:10" ht="15">
      <c r="A100" s="20"/>
      <c r="B100" s="20"/>
      <c r="C100" s="20"/>
      <c r="D100" s="20"/>
      <c r="E100" s="42"/>
      <c r="F100" s="42"/>
      <c r="G100" s="42"/>
      <c r="H100" s="42"/>
      <c r="I100" s="20"/>
      <c r="J100" s="20"/>
    </row>
    <row r="101" spans="1:10" ht="15">
      <c r="A101" s="20"/>
      <c r="B101" s="20"/>
      <c r="C101" s="20"/>
      <c r="D101" s="20"/>
      <c r="E101" s="42"/>
      <c r="F101" s="42"/>
      <c r="G101" s="42"/>
      <c r="H101" s="42"/>
      <c r="I101" s="20"/>
      <c r="J101" s="20"/>
    </row>
    <row r="102" spans="1:10" ht="15">
      <c r="A102" s="20"/>
      <c r="B102" s="20"/>
      <c r="C102" s="20"/>
      <c r="D102" s="20"/>
      <c r="E102" s="42"/>
      <c r="F102" s="42"/>
      <c r="G102" s="42"/>
      <c r="H102" s="42"/>
      <c r="I102" s="20"/>
      <c r="J102" s="20"/>
    </row>
  </sheetData>
  <sheetProtection/>
  <mergeCells count="21">
    <mergeCell ref="A87:B87"/>
    <mergeCell ref="A81:B81"/>
    <mergeCell ref="A82:B82"/>
    <mergeCell ref="A84:B84"/>
    <mergeCell ref="A85:B85"/>
    <mergeCell ref="A83:B83"/>
    <mergeCell ref="A1:J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9" width="9.7109375" style="39" customWidth="1"/>
    <col min="10" max="11" width="9.7109375" style="0" customWidth="1"/>
  </cols>
  <sheetData>
    <row r="1" spans="1:11" ht="18" customHeight="1">
      <c r="A1" s="201" t="s">
        <v>105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5" customHeight="1">
      <c r="A2" s="29" t="s">
        <v>69</v>
      </c>
      <c r="B2" s="12"/>
      <c r="C2" s="12"/>
      <c r="D2" s="12"/>
      <c r="E2" s="41"/>
      <c r="F2" s="41"/>
      <c r="G2" s="41"/>
      <c r="H2" s="41"/>
      <c r="I2" s="41"/>
      <c r="J2" s="13"/>
      <c r="K2" s="13"/>
    </row>
    <row r="3" spans="1:11" ht="12.75" customHeight="1">
      <c r="A3" s="52"/>
      <c r="B3" s="52"/>
      <c r="C3" s="57"/>
      <c r="D3" s="54"/>
      <c r="E3" s="55">
        <v>2014</v>
      </c>
      <c r="F3" s="55">
        <v>2013</v>
      </c>
      <c r="G3" s="55">
        <v>2013</v>
      </c>
      <c r="H3" s="55">
        <v>2012</v>
      </c>
      <c r="I3" s="55">
        <v>2012</v>
      </c>
      <c r="J3" s="55">
        <v>2011</v>
      </c>
      <c r="K3" s="55">
        <v>2010</v>
      </c>
    </row>
    <row r="4" spans="1:11" ht="12.75" customHeight="1">
      <c r="A4" s="56"/>
      <c r="B4" s="56"/>
      <c r="C4" s="57"/>
      <c r="D4" s="54"/>
      <c r="E4" s="55" t="s">
        <v>112</v>
      </c>
      <c r="F4" s="55" t="s">
        <v>112</v>
      </c>
      <c r="G4" s="55"/>
      <c r="H4" s="55"/>
      <c r="I4" s="55"/>
      <c r="J4" s="55"/>
      <c r="K4" s="55"/>
    </row>
    <row r="5" spans="1:11" s="15" customFormat="1" ht="12.75" customHeight="1">
      <c r="A5" s="53" t="s">
        <v>9</v>
      </c>
      <c r="B5" s="59"/>
      <c r="C5" s="57"/>
      <c r="D5" s="57" t="s">
        <v>64</v>
      </c>
      <c r="E5" s="58"/>
      <c r="F5" s="58" t="s">
        <v>7</v>
      </c>
      <c r="G5" s="58" t="s">
        <v>7</v>
      </c>
      <c r="H5" s="58" t="s">
        <v>7</v>
      </c>
      <c r="I5" s="58"/>
      <c r="J5" s="58"/>
      <c r="K5" s="58"/>
    </row>
    <row r="6" ht="1.5" customHeight="1"/>
    <row r="7" spans="1:12" ht="15" customHeight="1">
      <c r="A7" s="27" t="s">
        <v>10</v>
      </c>
      <c r="B7" s="6"/>
      <c r="C7" s="6"/>
      <c r="D7" s="6"/>
      <c r="E7" s="80">
        <v>6.611</v>
      </c>
      <c r="F7" s="115">
        <v>6.257</v>
      </c>
      <c r="G7" s="80">
        <v>26.402</v>
      </c>
      <c r="H7" s="81">
        <v>24.245</v>
      </c>
      <c r="I7" s="81">
        <v>24.245</v>
      </c>
      <c r="J7" s="81">
        <v>21.51</v>
      </c>
      <c r="K7" s="115"/>
      <c r="L7" s="35"/>
    </row>
    <row r="8" spans="1:12" ht="15" customHeight="1">
      <c r="A8" s="27" t="s">
        <v>11</v>
      </c>
      <c r="B8" s="3"/>
      <c r="C8" s="3"/>
      <c r="D8" s="3"/>
      <c r="E8" s="82">
        <v>-4.093</v>
      </c>
      <c r="F8" s="143">
        <v>-3.748</v>
      </c>
      <c r="G8" s="82">
        <v>-15.534999999999998</v>
      </c>
      <c r="H8" s="83">
        <v>-14.519</v>
      </c>
      <c r="I8" s="83">
        <v>-14.519</v>
      </c>
      <c r="J8" s="83">
        <v>-13.886000000000001</v>
      </c>
      <c r="K8" s="143"/>
      <c r="L8" s="35"/>
    </row>
    <row r="9" spans="1:12" ht="15" customHeight="1">
      <c r="A9" s="27" t="s">
        <v>12</v>
      </c>
      <c r="B9" s="3"/>
      <c r="C9" s="3"/>
      <c r="D9" s="3"/>
      <c r="E9" s="82">
        <v>0.012</v>
      </c>
      <c r="F9" s="143">
        <v>0.009</v>
      </c>
      <c r="G9" s="82">
        <v>1.2440000000000002</v>
      </c>
      <c r="H9" s="83">
        <v>0.036</v>
      </c>
      <c r="I9" s="83">
        <v>0.036</v>
      </c>
      <c r="J9" s="83">
        <v>0.031</v>
      </c>
      <c r="K9" s="143"/>
      <c r="L9" s="35"/>
    </row>
    <row r="10" spans="1:12" ht="15" customHeight="1">
      <c r="A10" s="27" t="s">
        <v>13</v>
      </c>
      <c r="B10" s="3"/>
      <c r="C10" s="3"/>
      <c r="D10" s="3"/>
      <c r="E10" s="82"/>
      <c r="F10" s="143"/>
      <c r="G10" s="82"/>
      <c r="H10" s="83"/>
      <c r="I10" s="83"/>
      <c r="J10" s="83"/>
      <c r="K10" s="143"/>
      <c r="L10" s="35"/>
    </row>
    <row r="11" spans="1:12" ht="15" customHeight="1">
      <c r="A11" s="28" t="s">
        <v>14</v>
      </c>
      <c r="B11" s="21"/>
      <c r="C11" s="21"/>
      <c r="D11" s="21"/>
      <c r="E11" s="84"/>
      <c r="F11" s="144"/>
      <c r="G11" s="84"/>
      <c r="H11" s="85"/>
      <c r="I11" s="85"/>
      <c r="J11" s="85"/>
      <c r="K11" s="144"/>
      <c r="L11" s="35"/>
    </row>
    <row r="12" spans="1:12" ht="15" customHeight="1">
      <c r="A12" s="10" t="s">
        <v>0</v>
      </c>
      <c r="B12" s="10"/>
      <c r="C12" s="10"/>
      <c r="D12" s="10"/>
      <c r="E12" s="80">
        <f aca="true" t="shared" si="0" ref="E12:J12">SUM(E7:E11)</f>
        <v>2.53</v>
      </c>
      <c r="F12" s="115">
        <f t="shared" si="0"/>
        <v>2.5179999999999993</v>
      </c>
      <c r="G12" s="80">
        <f t="shared" si="0"/>
        <v>12.111000000000002</v>
      </c>
      <c r="H12" s="81">
        <f t="shared" si="0"/>
        <v>9.762</v>
      </c>
      <c r="I12" s="81">
        <f t="shared" si="0"/>
        <v>9.762</v>
      </c>
      <c r="J12" s="81">
        <f t="shared" si="0"/>
        <v>7.655</v>
      </c>
      <c r="K12" s="115"/>
      <c r="L12" s="35"/>
    </row>
    <row r="13" spans="1:12" ht="15" customHeight="1">
      <c r="A13" s="28" t="s">
        <v>76</v>
      </c>
      <c r="B13" s="21"/>
      <c r="C13" s="21"/>
      <c r="D13" s="21"/>
      <c r="E13" s="84">
        <v>-0.468</v>
      </c>
      <c r="F13" s="144">
        <v>-0.528</v>
      </c>
      <c r="G13" s="84">
        <v>-2.0620000000000003</v>
      </c>
      <c r="H13" s="85">
        <v>-1.763</v>
      </c>
      <c r="I13" s="85">
        <v>-1.763</v>
      </c>
      <c r="J13" s="85">
        <v>-1.586</v>
      </c>
      <c r="K13" s="144"/>
      <c r="L13" s="35"/>
    </row>
    <row r="14" spans="1:12" ht="15" customHeight="1">
      <c r="A14" s="10" t="s">
        <v>1</v>
      </c>
      <c r="B14" s="10"/>
      <c r="C14" s="10"/>
      <c r="D14" s="10"/>
      <c r="E14" s="80">
        <f aca="true" t="shared" si="1" ref="E14:J14">SUM(E12:E13)</f>
        <v>2.062</v>
      </c>
      <c r="F14" s="115">
        <f t="shared" si="1"/>
        <v>1.9899999999999993</v>
      </c>
      <c r="G14" s="80">
        <f t="shared" si="1"/>
        <v>10.049000000000003</v>
      </c>
      <c r="H14" s="81">
        <f t="shared" si="1"/>
        <v>7.9990000000000006</v>
      </c>
      <c r="I14" s="81">
        <f t="shared" si="1"/>
        <v>7.9990000000000006</v>
      </c>
      <c r="J14" s="81">
        <f t="shared" si="1"/>
        <v>6.069</v>
      </c>
      <c r="K14" s="115"/>
      <c r="L14" s="35"/>
    </row>
    <row r="15" spans="1:12" ht="15" customHeight="1">
      <c r="A15" s="27" t="s">
        <v>16</v>
      </c>
      <c r="B15" s="4"/>
      <c r="C15" s="4"/>
      <c r="D15" s="4"/>
      <c r="E15" s="82">
        <v>-0.102</v>
      </c>
      <c r="F15" s="143">
        <v>-0.139</v>
      </c>
      <c r="G15" s="82">
        <v>-0.541</v>
      </c>
      <c r="H15" s="83">
        <v>-0.554</v>
      </c>
      <c r="I15" s="83">
        <v>-1.873</v>
      </c>
      <c r="J15" s="83">
        <v>-1.669</v>
      </c>
      <c r="K15" s="143"/>
      <c r="L15" s="35"/>
    </row>
    <row r="16" spans="1:12" ht="15" customHeight="1">
      <c r="A16" s="28" t="s">
        <v>17</v>
      </c>
      <c r="B16" s="21"/>
      <c r="C16" s="21"/>
      <c r="D16" s="21"/>
      <c r="E16" s="84"/>
      <c r="F16" s="144"/>
      <c r="G16" s="84"/>
      <c r="H16" s="85"/>
      <c r="I16" s="85"/>
      <c r="J16" s="85"/>
      <c r="K16" s="144"/>
      <c r="L16" s="35"/>
    </row>
    <row r="17" spans="1:12" ht="15" customHeight="1">
      <c r="A17" s="10" t="s">
        <v>2</v>
      </c>
      <c r="B17" s="10"/>
      <c r="C17" s="10"/>
      <c r="D17" s="10"/>
      <c r="E17" s="80">
        <f aca="true" t="shared" si="2" ref="E17:J17">SUM(E14:E16)</f>
        <v>1.9599999999999997</v>
      </c>
      <c r="F17" s="115">
        <f t="shared" si="2"/>
        <v>1.8509999999999993</v>
      </c>
      <c r="G17" s="80">
        <f t="shared" si="2"/>
        <v>9.508000000000003</v>
      </c>
      <c r="H17" s="81">
        <f t="shared" si="2"/>
        <v>7.445</v>
      </c>
      <c r="I17" s="81">
        <f t="shared" si="2"/>
        <v>6.126</v>
      </c>
      <c r="J17" s="81">
        <f t="shared" si="2"/>
        <v>4.4</v>
      </c>
      <c r="K17" s="115"/>
      <c r="L17" s="35"/>
    </row>
    <row r="18" spans="1:12" ht="15" customHeight="1">
      <c r="A18" s="27" t="s">
        <v>18</v>
      </c>
      <c r="B18" s="3"/>
      <c r="C18" s="3"/>
      <c r="D18" s="3"/>
      <c r="E18" s="82">
        <v>-0.006</v>
      </c>
      <c r="F18" s="143"/>
      <c r="G18" s="82">
        <v>0.01</v>
      </c>
      <c r="H18" s="83"/>
      <c r="I18" s="83">
        <v>0.025</v>
      </c>
      <c r="J18" s="83">
        <v>0.044</v>
      </c>
      <c r="K18" s="143"/>
      <c r="L18" s="35"/>
    </row>
    <row r="19" spans="1:12" ht="15" customHeight="1">
      <c r="A19" s="28" t="s">
        <v>19</v>
      </c>
      <c r="B19" s="21"/>
      <c r="C19" s="21"/>
      <c r="D19" s="21"/>
      <c r="E19" s="84">
        <v>-0.577</v>
      </c>
      <c r="F19" s="144">
        <v>-0.5</v>
      </c>
      <c r="G19" s="84">
        <v>-2.859</v>
      </c>
      <c r="H19" s="85">
        <v>-2</v>
      </c>
      <c r="I19" s="85">
        <v>-1.338</v>
      </c>
      <c r="J19" s="85">
        <v>-1.161</v>
      </c>
      <c r="K19" s="144"/>
      <c r="L19" s="35"/>
    </row>
    <row r="20" spans="1:12" ht="15" customHeight="1">
      <c r="A20" s="10" t="s">
        <v>3</v>
      </c>
      <c r="B20" s="10"/>
      <c r="C20" s="10"/>
      <c r="D20" s="10"/>
      <c r="E20" s="80">
        <f aca="true" t="shared" si="3" ref="E20:J20">SUM(E17:E19)</f>
        <v>1.3769999999999998</v>
      </c>
      <c r="F20" s="115">
        <f t="shared" si="3"/>
        <v>1.3509999999999993</v>
      </c>
      <c r="G20" s="80">
        <f t="shared" si="3"/>
        <v>6.6590000000000025</v>
      </c>
      <c r="H20" s="81">
        <f t="shared" si="3"/>
        <v>5.445</v>
      </c>
      <c r="I20" s="81">
        <f t="shared" si="3"/>
        <v>4.813000000000001</v>
      </c>
      <c r="J20" s="81">
        <f t="shared" si="3"/>
        <v>3.283</v>
      </c>
      <c r="K20" s="115"/>
      <c r="L20" s="35"/>
    </row>
    <row r="21" spans="1:12" ht="15" customHeight="1">
      <c r="A21" s="27" t="s">
        <v>20</v>
      </c>
      <c r="B21" s="3"/>
      <c r="C21" s="3"/>
      <c r="D21" s="3"/>
      <c r="E21" s="82">
        <v>-0.312</v>
      </c>
      <c r="F21" s="143"/>
      <c r="G21" s="82">
        <v>-1.6520000000000001</v>
      </c>
      <c r="H21" s="83"/>
      <c r="I21" s="83">
        <v>-1.294</v>
      </c>
      <c r="J21" s="83">
        <v>-0.9929999999999999</v>
      </c>
      <c r="K21" s="143"/>
      <c r="L21" s="35"/>
    </row>
    <row r="22" spans="1:12" ht="15" customHeight="1">
      <c r="A22" s="28" t="s">
        <v>83</v>
      </c>
      <c r="B22" s="23"/>
      <c r="C22" s="23"/>
      <c r="D22" s="23"/>
      <c r="E22" s="84"/>
      <c r="F22" s="144"/>
      <c r="G22" s="84"/>
      <c r="H22" s="85"/>
      <c r="I22" s="85"/>
      <c r="J22" s="85"/>
      <c r="K22" s="144"/>
      <c r="L22" s="35"/>
    </row>
    <row r="23" spans="1:12" ht="15" customHeight="1">
      <c r="A23" s="31" t="s">
        <v>21</v>
      </c>
      <c r="B23" s="11"/>
      <c r="C23" s="11"/>
      <c r="D23" s="11"/>
      <c r="E23" s="80">
        <f aca="true" t="shared" si="4" ref="E23:J23">SUM(E20:E22)</f>
        <v>1.0649999999999997</v>
      </c>
      <c r="F23" s="115">
        <f t="shared" si="4"/>
        <v>1.3509999999999993</v>
      </c>
      <c r="G23" s="80">
        <f t="shared" si="4"/>
        <v>5.007000000000002</v>
      </c>
      <c r="H23" s="81">
        <f t="shared" si="4"/>
        <v>5.445</v>
      </c>
      <c r="I23" s="81">
        <f t="shared" si="4"/>
        <v>3.5190000000000006</v>
      </c>
      <c r="J23" s="81">
        <f t="shared" si="4"/>
        <v>2.29</v>
      </c>
      <c r="K23" s="115"/>
      <c r="L23" s="35"/>
    </row>
    <row r="24" spans="1:12" ht="15" customHeight="1">
      <c r="A24" s="27" t="s">
        <v>22</v>
      </c>
      <c r="B24" s="3"/>
      <c r="C24" s="3"/>
      <c r="D24" s="3"/>
      <c r="E24" s="82">
        <f aca="true" t="shared" si="5" ref="E24:J24">E23-E25</f>
        <v>1.0649999999999997</v>
      </c>
      <c r="F24" s="143">
        <f t="shared" si="5"/>
        <v>1.3509999999999993</v>
      </c>
      <c r="G24" s="82">
        <f>G23-G25</f>
        <v>5.007000000000002</v>
      </c>
      <c r="H24" s="83">
        <f>H23-H25</f>
        <v>5.445</v>
      </c>
      <c r="I24" s="83">
        <f t="shared" si="5"/>
        <v>3.5190000000000006</v>
      </c>
      <c r="J24" s="83">
        <f t="shared" si="5"/>
        <v>2.29</v>
      </c>
      <c r="K24" s="143"/>
      <c r="L24" s="35"/>
    </row>
    <row r="25" spans="1:12" ht="15" customHeight="1">
      <c r="A25" s="27" t="s">
        <v>85</v>
      </c>
      <c r="B25" s="3"/>
      <c r="C25" s="3"/>
      <c r="D25" s="3"/>
      <c r="E25" s="82"/>
      <c r="F25" s="143"/>
      <c r="G25" s="82"/>
      <c r="H25" s="83"/>
      <c r="I25" s="83"/>
      <c r="J25" s="83"/>
      <c r="K25" s="143"/>
      <c r="L25" s="35"/>
    </row>
    <row r="26" spans="1:12" ht="10.5" customHeight="1">
      <c r="A26" s="3"/>
      <c r="B26" s="3"/>
      <c r="C26" s="3"/>
      <c r="D26" s="3"/>
      <c r="E26" s="82"/>
      <c r="F26" s="143"/>
      <c r="G26" s="82"/>
      <c r="H26" s="83"/>
      <c r="I26" s="83"/>
      <c r="J26" s="83"/>
      <c r="K26" s="44"/>
      <c r="L26" s="35"/>
    </row>
    <row r="27" spans="1:12" ht="15" customHeight="1">
      <c r="A27" s="160" t="s">
        <v>95</v>
      </c>
      <c r="B27" s="161"/>
      <c r="C27" s="161"/>
      <c r="D27" s="161"/>
      <c r="E27" s="170">
        <v>-0.05</v>
      </c>
      <c r="F27" s="171"/>
      <c r="G27" s="170">
        <v>1.374</v>
      </c>
      <c r="H27" s="174"/>
      <c r="I27" s="174"/>
      <c r="J27" s="174"/>
      <c r="K27" s="163"/>
      <c r="L27" s="35"/>
    </row>
    <row r="28" spans="1:12" ht="15" customHeight="1">
      <c r="A28" s="165" t="s">
        <v>96</v>
      </c>
      <c r="B28" s="166"/>
      <c r="C28" s="166"/>
      <c r="D28" s="166"/>
      <c r="E28" s="172">
        <f aca="true" t="shared" si="6" ref="E28:J28">E14-E27</f>
        <v>2.1119999999999997</v>
      </c>
      <c r="F28" s="173">
        <f t="shared" si="6"/>
        <v>1.9899999999999993</v>
      </c>
      <c r="G28" s="172">
        <f>G14-G27</f>
        <v>8.675000000000002</v>
      </c>
      <c r="H28" s="175">
        <f>H14-H27</f>
        <v>7.9990000000000006</v>
      </c>
      <c r="I28" s="175">
        <f t="shared" si="6"/>
        <v>7.9990000000000006</v>
      </c>
      <c r="J28" s="175">
        <f t="shared" si="6"/>
        <v>6.069</v>
      </c>
      <c r="K28" s="175"/>
      <c r="L28" s="35"/>
    </row>
    <row r="29" spans="1:12" ht="1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35"/>
    </row>
    <row r="30" spans="1:12" ht="12.75" customHeight="1">
      <c r="A30" s="52"/>
      <c r="B30" s="52"/>
      <c r="C30" s="57"/>
      <c r="D30" s="54"/>
      <c r="E30" s="55">
        <f aca="true" t="shared" si="7" ref="E30:K30">E$3</f>
        <v>2014</v>
      </c>
      <c r="F30" s="55">
        <f t="shared" si="7"/>
        <v>2013</v>
      </c>
      <c r="G30" s="55">
        <f t="shared" si="7"/>
        <v>2013</v>
      </c>
      <c r="H30" s="55">
        <f t="shared" si="7"/>
        <v>2012</v>
      </c>
      <c r="I30" s="55">
        <f t="shared" si="7"/>
        <v>2012</v>
      </c>
      <c r="J30" s="55">
        <f t="shared" si="7"/>
        <v>2011</v>
      </c>
      <c r="K30" s="55">
        <f t="shared" si="7"/>
        <v>2010</v>
      </c>
      <c r="L30" s="35"/>
    </row>
    <row r="31" spans="1:12" ht="12.75" customHeight="1">
      <c r="A31" s="56"/>
      <c r="B31" s="56"/>
      <c r="C31" s="57"/>
      <c r="D31" s="54"/>
      <c r="E31" s="74"/>
      <c r="F31" s="74"/>
      <c r="G31" s="74"/>
      <c r="H31" s="74"/>
      <c r="I31" s="74"/>
      <c r="J31" s="74">
        <f>IF(J$4="","",J$4)</f>
      </c>
      <c r="K31" s="74"/>
      <c r="L31" s="35"/>
    </row>
    <row r="32" spans="1:12" s="16" customFormat="1" ht="15" customHeight="1">
      <c r="A32" s="53" t="s">
        <v>82</v>
      </c>
      <c r="B32" s="61"/>
      <c r="C32" s="57"/>
      <c r="D32" s="57"/>
      <c r="E32" s="75"/>
      <c r="F32" s="75"/>
      <c r="G32" s="75"/>
      <c r="H32" s="75"/>
      <c r="I32" s="75"/>
      <c r="J32" s="75">
        <f>IF(J$5=0,"",J$5)</f>
      </c>
      <c r="K32" s="75">
        <f>IF(K$5=0,"",K$5)</f>
      </c>
      <c r="L32" s="35"/>
    </row>
    <row r="33" spans="5:12" ht="1.5" customHeight="1">
      <c r="E33" s="76"/>
      <c r="F33" s="76"/>
      <c r="G33" s="76"/>
      <c r="H33" s="76"/>
      <c r="I33" s="76"/>
      <c r="J33" s="36"/>
      <c r="K33" s="36"/>
      <c r="L33" s="35"/>
    </row>
    <row r="34" spans="1:12" ht="15" customHeight="1">
      <c r="A34" s="27" t="s">
        <v>4</v>
      </c>
      <c r="B34" s="7"/>
      <c r="C34" s="7"/>
      <c r="D34" s="7"/>
      <c r="E34" s="82">
        <v>82.881</v>
      </c>
      <c r="F34" s="143"/>
      <c r="G34" s="82"/>
      <c r="H34" s="83"/>
      <c r="I34" s="83">
        <v>23.391</v>
      </c>
      <c r="J34" s="83">
        <v>23.391</v>
      </c>
      <c r="K34" s="143"/>
      <c r="L34" s="35"/>
    </row>
    <row r="35" spans="1:12" ht="15" customHeight="1">
      <c r="A35" s="27" t="s">
        <v>23</v>
      </c>
      <c r="B35" s="6"/>
      <c r="C35" s="6"/>
      <c r="D35" s="6"/>
      <c r="E35" s="82">
        <v>0.22300000000000003</v>
      </c>
      <c r="F35" s="143"/>
      <c r="G35" s="82"/>
      <c r="H35" s="83"/>
      <c r="I35" s="83">
        <v>11.701</v>
      </c>
      <c r="J35" s="83">
        <v>13.528</v>
      </c>
      <c r="K35" s="143"/>
      <c r="L35" s="35"/>
    </row>
    <row r="36" spans="1:12" ht="15" customHeight="1">
      <c r="A36" s="27" t="s">
        <v>24</v>
      </c>
      <c r="B36" s="6"/>
      <c r="C36" s="6"/>
      <c r="D36" s="6"/>
      <c r="E36" s="82">
        <v>5.91</v>
      </c>
      <c r="F36" s="143"/>
      <c r="G36" s="82"/>
      <c r="H36" s="83"/>
      <c r="I36" s="83">
        <v>6.095</v>
      </c>
      <c r="J36" s="83">
        <v>5.154</v>
      </c>
      <c r="K36" s="143"/>
      <c r="L36" s="35"/>
    </row>
    <row r="37" spans="1:12" ht="15" customHeight="1">
      <c r="A37" s="27" t="s">
        <v>25</v>
      </c>
      <c r="B37" s="6"/>
      <c r="C37" s="6"/>
      <c r="D37" s="6"/>
      <c r="E37" s="82"/>
      <c r="F37" s="143"/>
      <c r="G37" s="82"/>
      <c r="H37" s="83"/>
      <c r="I37" s="83"/>
      <c r="J37" s="83"/>
      <c r="K37" s="143"/>
      <c r="L37" s="35"/>
    </row>
    <row r="38" spans="1:12" ht="15" customHeight="1">
      <c r="A38" s="28" t="s">
        <v>26</v>
      </c>
      <c r="B38" s="21"/>
      <c r="C38" s="21"/>
      <c r="D38" s="21"/>
      <c r="E38" s="84">
        <v>0.004</v>
      </c>
      <c r="F38" s="144"/>
      <c r="G38" s="84"/>
      <c r="H38" s="85"/>
      <c r="I38" s="85">
        <v>0.005</v>
      </c>
      <c r="J38" s="85">
        <v>0.184</v>
      </c>
      <c r="K38" s="144"/>
      <c r="L38" s="35"/>
    </row>
    <row r="39" spans="1:12" ht="15" customHeight="1">
      <c r="A39" s="29" t="s">
        <v>27</v>
      </c>
      <c r="B39" s="10"/>
      <c r="C39" s="10"/>
      <c r="D39" s="10"/>
      <c r="E39" s="196">
        <f>SUM(E34:E38)</f>
        <v>89.018</v>
      </c>
      <c r="F39" s="94">
        <v>0</v>
      </c>
      <c r="G39" s="93">
        <f>SUM(G34:G38)</f>
        <v>0</v>
      </c>
      <c r="H39" s="94">
        <v>0</v>
      </c>
      <c r="I39" s="186">
        <f>SUM(I34:I38)</f>
        <v>41.192</v>
      </c>
      <c r="J39" s="81">
        <f>SUM(J34:J38)</f>
        <v>42.25699999999999</v>
      </c>
      <c r="K39" s="115"/>
      <c r="L39" s="35"/>
    </row>
    <row r="40" spans="1:12" ht="15" customHeight="1">
      <c r="A40" s="27" t="s">
        <v>28</v>
      </c>
      <c r="B40" s="3"/>
      <c r="C40" s="3"/>
      <c r="D40" s="3"/>
      <c r="E40" s="82">
        <v>0.026</v>
      </c>
      <c r="F40" s="143"/>
      <c r="G40" s="82"/>
      <c r="H40" s="83"/>
      <c r="I40" s="83">
        <v>0.035</v>
      </c>
      <c r="J40" s="83">
        <v>0.092</v>
      </c>
      <c r="K40" s="143"/>
      <c r="L40" s="35"/>
    </row>
    <row r="41" spans="1:12" ht="15" customHeight="1">
      <c r="A41" s="27" t="s">
        <v>29</v>
      </c>
      <c r="B41" s="3"/>
      <c r="C41" s="3"/>
      <c r="D41" s="3"/>
      <c r="E41" s="82"/>
      <c r="F41" s="143"/>
      <c r="G41" s="82"/>
      <c r="H41" s="83"/>
      <c r="I41" s="83"/>
      <c r="J41" s="83">
        <v>0.029</v>
      </c>
      <c r="K41" s="143"/>
      <c r="L41" s="35"/>
    </row>
    <row r="42" spans="1:12" ht="15" customHeight="1">
      <c r="A42" s="27" t="s">
        <v>30</v>
      </c>
      <c r="B42" s="3"/>
      <c r="C42" s="3"/>
      <c r="D42" s="3"/>
      <c r="E42" s="82">
        <v>2.652</v>
      </c>
      <c r="F42" s="143"/>
      <c r="G42" s="82"/>
      <c r="H42" s="83"/>
      <c r="I42" s="83">
        <v>2.364</v>
      </c>
      <c r="J42" s="83">
        <v>1.568</v>
      </c>
      <c r="K42" s="143"/>
      <c r="L42" s="35"/>
    </row>
    <row r="43" spans="1:12" ht="15" customHeight="1">
      <c r="A43" s="27" t="s">
        <v>31</v>
      </c>
      <c r="B43" s="3"/>
      <c r="C43" s="3"/>
      <c r="D43" s="3"/>
      <c r="E43" s="82">
        <v>5.223</v>
      </c>
      <c r="F43" s="143"/>
      <c r="G43" s="82"/>
      <c r="H43" s="83"/>
      <c r="I43" s="83">
        <v>3.341</v>
      </c>
      <c r="J43" s="83">
        <v>3.863</v>
      </c>
      <c r="K43" s="143"/>
      <c r="L43" s="35"/>
    </row>
    <row r="44" spans="1:12" ht="15" customHeight="1">
      <c r="A44" s="28" t="s">
        <v>32</v>
      </c>
      <c r="B44" s="21"/>
      <c r="C44" s="21"/>
      <c r="D44" s="21"/>
      <c r="E44" s="84"/>
      <c r="F44" s="144"/>
      <c r="G44" s="84"/>
      <c r="H44" s="85"/>
      <c r="I44" s="85"/>
      <c r="J44" s="85"/>
      <c r="K44" s="144"/>
      <c r="L44" s="35"/>
    </row>
    <row r="45" spans="1:12" ht="15" customHeight="1">
      <c r="A45" s="30" t="s">
        <v>33</v>
      </c>
      <c r="B45" s="18"/>
      <c r="C45" s="18"/>
      <c r="D45" s="18"/>
      <c r="E45" s="88">
        <f>SUM(E40:E44)</f>
        <v>7.901</v>
      </c>
      <c r="F45" s="96">
        <v>0</v>
      </c>
      <c r="G45" s="95">
        <f>SUM(G40:G44)</f>
        <v>0</v>
      </c>
      <c r="H45" s="96">
        <v>0</v>
      </c>
      <c r="I45" s="187">
        <f>SUM(I40:I44)</f>
        <v>5.74</v>
      </c>
      <c r="J45" s="91">
        <f>SUM(J40:J44)</f>
        <v>5.552</v>
      </c>
      <c r="K45" s="116"/>
      <c r="L45" s="35"/>
    </row>
    <row r="46" spans="1:12" ht="15" customHeight="1">
      <c r="A46" s="29" t="s">
        <v>34</v>
      </c>
      <c r="B46" s="9"/>
      <c r="C46" s="9"/>
      <c r="D46" s="9"/>
      <c r="E46" s="80">
        <f>+E39+E45</f>
        <v>96.919</v>
      </c>
      <c r="F46" s="94">
        <v>0</v>
      </c>
      <c r="G46" s="93">
        <f>+G39+G45</f>
        <v>0</v>
      </c>
      <c r="H46" s="94">
        <v>0</v>
      </c>
      <c r="I46" s="186">
        <f>+I39+I45</f>
        <v>46.932</v>
      </c>
      <c r="J46" s="81">
        <f>+J39+J45</f>
        <v>47.80899999999999</v>
      </c>
      <c r="K46" s="115"/>
      <c r="L46" s="35"/>
    </row>
    <row r="47" spans="1:12" ht="15" customHeight="1">
      <c r="A47" s="27" t="s">
        <v>35</v>
      </c>
      <c r="B47" s="3"/>
      <c r="C47" s="3"/>
      <c r="D47" s="3"/>
      <c r="E47" s="82">
        <v>51.358</v>
      </c>
      <c r="F47" s="143"/>
      <c r="G47" s="82"/>
      <c r="H47" s="83"/>
      <c r="I47" s="83">
        <v>15.758000000000001</v>
      </c>
      <c r="J47" s="83">
        <v>12.736</v>
      </c>
      <c r="K47" s="143"/>
      <c r="L47" s="35"/>
    </row>
    <row r="48" spans="1:12" ht="15" customHeight="1">
      <c r="A48" s="27" t="s">
        <v>84</v>
      </c>
      <c r="B48" s="3"/>
      <c r="C48" s="3"/>
      <c r="D48" s="3"/>
      <c r="E48" s="82"/>
      <c r="F48" s="143"/>
      <c r="G48" s="82"/>
      <c r="H48" s="83"/>
      <c r="I48" s="83"/>
      <c r="J48" s="83"/>
      <c r="K48" s="143"/>
      <c r="L48" s="35"/>
    </row>
    <row r="49" spans="1:12" ht="15" customHeight="1">
      <c r="A49" s="27" t="s">
        <v>36</v>
      </c>
      <c r="B49" s="3"/>
      <c r="C49" s="3"/>
      <c r="D49" s="3"/>
      <c r="E49" s="82"/>
      <c r="F49" s="143"/>
      <c r="G49" s="82"/>
      <c r="H49" s="83"/>
      <c r="I49" s="83"/>
      <c r="J49" s="83"/>
      <c r="K49" s="143"/>
      <c r="L49" s="35"/>
    </row>
    <row r="50" spans="1:12" ht="15" customHeight="1">
      <c r="A50" s="27" t="s">
        <v>37</v>
      </c>
      <c r="B50" s="3"/>
      <c r="C50" s="3"/>
      <c r="D50" s="3"/>
      <c r="E50" s="82">
        <v>0.271</v>
      </c>
      <c r="F50" s="143"/>
      <c r="G50" s="82"/>
      <c r="H50" s="83"/>
      <c r="I50" s="83">
        <v>3.155</v>
      </c>
      <c r="J50" s="83">
        <v>3.506</v>
      </c>
      <c r="K50" s="143"/>
      <c r="L50" s="35"/>
    </row>
    <row r="51" spans="1:12" ht="15" customHeight="1">
      <c r="A51" s="27" t="s">
        <v>38</v>
      </c>
      <c r="B51" s="3"/>
      <c r="C51" s="3"/>
      <c r="D51" s="3"/>
      <c r="E51" s="82">
        <v>39.467</v>
      </c>
      <c r="F51" s="143"/>
      <c r="G51" s="82"/>
      <c r="H51" s="83"/>
      <c r="I51" s="83">
        <v>19.622999999999998</v>
      </c>
      <c r="J51" s="83">
        <v>25.432</v>
      </c>
      <c r="K51" s="143"/>
      <c r="L51" s="35"/>
    </row>
    <row r="52" spans="1:12" ht="15" customHeight="1">
      <c r="A52" s="27" t="s">
        <v>39</v>
      </c>
      <c r="B52" s="3"/>
      <c r="C52" s="3"/>
      <c r="D52" s="3"/>
      <c r="E52" s="82">
        <v>5.823</v>
      </c>
      <c r="F52" s="143"/>
      <c r="G52" s="82"/>
      <c r="H52" s="83"/>
      <c r="I52" s="83">
        <v>8.395999999999999</v>
      </c>
      <c r="J52" s="83">
        <v>6.135</v>
      </c>
      <c r="K52" s="143"/>
      <c r="L52" s="35"/>
    </row>
    <row r="53" spans="1:12" ht="15" customHeight="1">
      <c r="A53" s="27" t="s">
        <v>77</v>
      </c>
      <c r="B53" s="3"/>
      <c r="C53" s="3"/>
      <c r="D53" s="3"/>
      <c r="E53" s="82"/>
      <c r="F53" s="143"/>
      <c r="G53" s="82"/>
      <c r="H53" s="83"/>
      <c r="I53" s="83"/>
      <c r="J53" s="83"/>
      <c r="K53" s="143"/>
      <c r="L53" s="35"/>
    </row>
    <row r="54" spans="1:12" ht="15" customHeight="1">
      <c r="A54" s="28" t="s">
        <v>40</v>
      </c>
      <c r="B54" s="21"/>
      <c r="C54" s="21"/>
      <c r="D54" s="21"/>
      <c r="E54" s="84"/>
      <c r="F54" s="144"/>
      <c r="G54" s="84"/>
      <c r="H54" s="85"/>
      <c r="I54" s="85"/>
      <c r="J54" s="85"/>
      <c r="K54" s="144"/>
      <c r="L54" s="35"/>
    </row>
    <row r="55" spans="1:12" ht="15" customHeight="1">
      <c r="A55" s="29" t="s">
        <v>41</v>
      </c>
      <c r="B55" s="9"/>
      <c r="C55" s="9"/>
      <c r="D55" s="9"/>
      <c r="E55" s="197">
        <f>SUM(E47:E54)</f>
        <v>96.91900000000001</v>
      </c>
      <c r="F55" s="94">
        <v>0</v>
      </c>
      <c r="G55" s="93">
        <f>SUM(G47:G54)</f>
        <v>0</v>
      </c>
      <c r="H55" s="94">
        <v>0</v>
      </c>
      <c r="I55" s="186">
        <f>SUM(I47:I54)</f>
        <v>46.932</v>
      </c>
      <c r="J55" s="81">
        <f>SUM(J47:J54)</f>
        <v>47.809</v>
      </c>
      <c r="K55" s="115"/>
      <c r="L55" s="35"/>
    </row>
    <row r="56" spans="1:11" ht="15" customHeight="1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</row>
    <row r="57" spans="1:11" ht="12.75" customHeight="1">
      <c r="A57" s="62"/>
      <c r="B57" s="52"/>
      <c r="C57" s="54"/>
      <c r="D57" s="54"/>
      <c r="E57" s="55">
        <f aca="true" t="shared" si="8" ref="E57:K57">E$3</f>
        <v>2014</v>
      </c>
      <c r="F57" s="55">
        <f t="shared" si="8"/>
        <v>2013</v>
      </c>
      <c r="G57" s="55">
        <f t="shared" si="8"/>
        <v>2013</v>
      </c>
      <c r="H57" s="55">
        <f t="shared" si="8"/>
        <v>2012</v>
      </c>
      <c r="I57" s="55">
        <f t="shared" si="8"/>
        <v>2012</v>
      </c>
      <c r="J57" s="55">
        <f t="shared" si="8"/>
        <v>2011</v>
      </c>
      <c r="K57" s="55">
        <f t="shared" si="8"/>
        <v>2010</v>
      </c>
    </row>
    <row r="58" spans="1:11" ht="12.75" customHeight="1">
      <c r="A58" s="56"/>
      <c r="B58" s="56"/>
      <c r="C58" s="54"/>
      <c r="D58" s="54"/>
      <c r="E58" s="74"/>
      <c r="F58" s="74"/>
      <c r="G58" s="74"/>
      <c r="H58" s="74"/>
      <c r="I58" s="74"/>
      <c r="J58" s="74">
        <f>IF(J$4="","",J$4)</f>
      </c>
      <c r="K58" s="74"/>
    </row>
    <row r="59" spans="1:11" s="16" customFormat="1" ht="15" customHeight="1">
      <c r="A59" s="62" t="s">
        <v>81</v>
      </c>
      <c r="B59" s="61"/>
      <c r="C59" s="57"/>
      <c r="D59" s="57"/>
      <c r="E59" s="75"/>
      <c r="F59" s="75"/>
      <c r="G59" s="75"/>
      <c r="H59" s="75"/>
      <c r="I59" s="75"/>
      <c r="J59" s="75">
        <f>IF(J$5=0,"",J$5)</f>
      </c>
      <c r="K59" s="75"/>
    </row>
    <row r="60" spans="5:11" ht="1.5" customHeight="1">
      <c r="E60" s="76"/>
      <c r="F60" s="76"/>
      <c r="G60" s="76"/>
      <c r="H60" s="76"/>
      <c r="I60" s="76"/>
      <c r="J60" s="36"/>
      <c r="K60" s="36"/>
    </row>
    <row r="61" spans="1:11" ht="24.75" customHeight="1">
      <c r="A61" s="200" t="s">
        <v>42</v>
      </c>
      <c r="B61" s="200"/>
      <c r="C61" s="8"/>
      <c r="D61" s="8"/>
      <c r="E61" s="86">
        <v>1.947</v>
      </c>
      <c r="F61" s="145"/>
      <c r="G61" s="86"/>
      <c r="H61" s="87"/>
      <c r="I61" s="87">
        <v>5.936999999999999</v>
      </c>
      <c r="J61" s="87">
        <v>7.058999999999999</v>
      </c>
      <c r="K61" s="145"/>
    </row>
    <row r="62" spans="1:11" ht="15" customHeight="1">
      <c r="A62" s="202" t="s">
        <v>43</v>
      </c>
      <c r="B62" s="202"/>
      <c r="C62" s="22"/>
      <c r="D62" s="22"/>
      <c r="E62" s="84">
        <v>0.997</v>
      </c>
      <c r="F62" s="144"/>
      <c r="G62" s="84"/>
      <c r="H62" s="85"/>
      <c r="I62" s="85">
        <v>-0.1519999999999999</v>
      </c>
      <c r="J62" s="85">
        <v>0.07299999999999995</v>
      </c>
      <c r="K62" s="144"/>
    </row>
    <row r="63" spans="1:11" ht="16.5" customHeight="1">
      <c r="A63" s="206" t="s">
        <v>44</v>
      </c>
      <c r="B63" s="206"/>
      <c r="C63" s="24"/>
      <c r="D63" s="24"/>
      <c r="E63" s="80">
        <f>SUM(E61:E62)</f>
        <v>2.944</v>
      </c>
      <c r="F63" s="94">
        <v>0</v>
      </c>
      <c r="G63" s="93">
        <v>0</v>
      </c>
      <c r="H63" s="94">
        <v>0</v>
      </c>
      <c r="I63" s="186">
        <f>SUM(I61:I62)</f>
        <v>5.784999999999999</v>
      </c>
      <c r="J63" s="186">
        <f>SUM(J61:J62)</f>
        <v>7.132</v>
      </c>
      <c r="K63" s="115"/>
    </row>
    <row r="64" spans="1:11" ht="15" customHeight="1">
      <c r="A64" s="200" t="s">
        <v>45</v>
      </c>
      <c r="B64" s="200"/>
      <c r="C64" s="3"/>
      <c r="D64" s="3"/>
      <c r="E64" s="82">
        <v>-1.448</v>
      </c>
      <c r="F64" s="143"/>
      <c r="G64" s="82"/>
      <c r="H64" s="83"/>
      <c r="I64" s="83">
        <v>-2.813</v>
      </c>
      <c r="J64" s="83">
        <v>-2.553</v>
      </c>
      <c r="K64" s="143"/>
    </row>
    <row r="65" spans="1:11" ht="15" customHeight="1">
      <c r="A65" s="202" t="s">
        <v>78</v>
      </c>
      <c r="B65" s="202"/>
      <c r="C65" s="21"/>
      <c r="D65" s="21"/>
      <c r="E65" s="84"/>
      <c r="F65" s="144"/>
      <c r="G65" s="84"/>
      <c r="H65" s="85"/>
      <c r="I65" s="85">
        <v>0.065</v>
      </c>
      <c r="J65" s="85">
        <v>0.08099999999999999</v>
      </c>
      <c r="K65" s="144"/>
    </row>
    <row r="66" spans="1:11" s="39" customFormat="1" ht="16.5" customHeight="1">
      <c r="A66" s="126" t="s">
        <v>46</v>
      </c>
      <c r="B66" s="126"/>
      <c r="C66" s="25"/>
      <c r="D66" s="25"/>
      <c r="E66" s="80">
        <f>SUM(E63:E65)</f>
        <v>1.496</v>
      </c>
      <c r="F66" s="94">
        <v>0</v>
      </c>
      <c r="G66" s="93">
        <v>0</v>
      </c>
      <c r="H66" s="94">
        <v>0</v>
      </c>
      <c r="I66" s="81">
        <f>SUM(I63:I65)</f>
        <v>3.036999999999999</v>
      </c>
      <c r="J66" s="81">
        <f>SUM(J63:J65)</f>
        <v>4.66</v>
      </c>
      <c r="K66" s="115"/>
    </row>
    <row r="67" spans="1:11" ht="15" customHeight="1">
      <c r="A67" s="202" t="s">
        <v>47</v>
      </c>
      <c r="B67" s="202"/>
      <c r="C67" s="26"/>
      <c r="D67" s="26"/>
      <c r="E67" s="84"/>
      <c r="F67" s="144"/>
      <c r="G67" s="84"/>
      <c r="H67" s="85"/>
      <c r="I67" s="85"/>
      <c r="J67" s="85">
        <v>-0.31</v>
      </c>
      <c r="K67" s="144"/>
    </row>
    <row r="68" spans="1:11" ht="16.5" customHeight="1">
      <c r="A68" s="206" t="s">
        <v>48</v>
      </c>
      <c r="B68" s="206"/>
      <c r="C68" s="9"/>
      <c r="D68" s="9"/>
      <c r="E68" s="80">
        <f>SUM(E66:E67)</f>
        <v>1.496</v>
      </c>
      <c r="F68" s="94">
        <v>0</v>
      </c>
      <c r="G68" s="93">
        <v>0</v>
      </c>
      <c r="H68" s="94">
        <v>0</v>
      </c>
      <c r="I68" s="81">
        <f>SUM(I66:I67)</f>
        <v>3.036999999999999</v>
      </c>
      <c r="J68" s="81">
        <f>SUM(J66:J67)</f>
        <v>4.3500000000000005</v>
      </c>
      <c r="K68" s="115"/>
    </row>
    <row r="69" spans="1:11" ht="15" customHeight="1">
      <c r="A69" s="200" t="s">
        <v>49</v>
      </c>
      <c r="B69" s="200"/>
      <c r="C69" s="3"/>
      <c r="D69" s="3"/>
      <c r="E69" s="82"/>
      <c r="F69" s="143"/>
      <c r="G69" s="82"/>
      <c r="H69" s="83"/>
      <c r="I69" s="83">
        <v>-3.063</v>
      </c>
      <c r="J69" s="83">
        <v>-3.038</v>
      </c>
      <c r="K69" s="143"/>
    </row>
    <row r="70" spans="1:11" ht="15" customHeight="1">
      <c r="A70" s="200" t="s">
        <v>50</v>
      </c>
      <c r="B70" s="200"/>
      <c r="C70" s="3"/>
      <c r="D70" s="3"/>
      <c r="E70" s="82"/>
      <c r="F70" s="143"/>
      <c r="G70" s="82"/>
      <c r="H70" s="83"/>
      <c r="I70" s="83"/>
      <c r="J70" s="83"/>
      <c r="K70" s="143"/>
    </row>
    <row r="71" spans="1:11" ht="15" customHeight="1">
      <c r="A71" s="200" t="s">
        <v>51</v>
      </c>
      <c r="B71" s="200"/>
      <c r="C71" s="3"/>
      <c r="D71" s="3"/>
      <c r="E71" s="82"/>
      <c r="F71" s="143"/>
      <c r="G71" s="82"/>
      <c r="H71" s="83"/>
      <c r="I71" s="83">
        <v>-0.496</v>
      </c>
      <c r="J71" s="83"/>
      <c r="K71" s="143"/>
    </row>
    <row r="72" spans="1:11" ht="15" customHeight="1">
      <c r="A72" s="202" t="s">
        <v>52</v>
      </c>
      <c r="B72" s="202"/>
      <c r="C72" s="21"/>
      <c r="D72" s="21"/>
      <c r="E72" s="84"/>
      <c r="F72" s="144"/>
      <c r="G72" s="84"/>
      <c r="H72" s="85"/>
      <c r="I72" s="85"/>
      <c r="J72" s="85">
        <v>0.267</v>
      </c>
      <c r="K72" s="144"/>
    </row>
    <row r="73" spans="1:11" ht="16.5" customHeight="1">
      <c r="A73" s="32" t="s">
        <v>53</v>
      </c>
      <c r="B73" s="32"/>
      <c r="C73" s="19"/>
      <c r="D73" s="19"/>
      <c r="E73" s="90">
        <f>SUM(E69:E72)</f>
        <v>0</v>
      </c>
      <c r="F73" s="123">
        <v>0</v>
      </c>
      <c r="G73" s="180">
        <v>0</v>
      </c>
      <c r="H73" s="123">
        <v>0</v>
      </c>
      <c r="I73" s="91">
        <f>SUM(I69:I72)</f>
        <v>-3.559</v>
      </c>
      <c r="J73" s="91">
        <f>SUM(J69:J72)</f>
        <v>-2.771</v>
      </c>
      <c r="K73" s="119"/>
    </row>
    <row r="74" spans="1:11" ht="16.5" customHeight="1">
      <c r="A74" s="206" t="s">
        <v>54</v>
      </c>
      <c r="B74" s="206"/>
      <c r="C74" s="9"/>
      <c r="D74" s="9"/>
      <c r="E74" s="80">
        <f>SUM(E73+E68)</f>
        <v>1.496</v>
      </c>
      <c r="F74" s="94">
        <v>0</v>
      </c>
      <c r="G74" s="93">
        <v>0</v>
      </c>
      <c r="H74" s="94">
        <v>0</v>
      </c>
      <c r="I74" s="81">
        <f>SUM(I73+I68)</f>
        <v>-0.5220000000000011</v>
      </c>
      <c r="J74" s="81">
        <f>SUM(J73+J68)</f>
        <v>1.5790000000000006</v>
      </c>
      <c r="K74" s="115"/>
    </row>
    <row r="75" spans="1:11" ht="15" customHeight="1">
      <c r="A75" s="9"/>
      <c r="B75" s="9"/>
      <c r="C75" s="9"/>
      <c r="D75" s="9"/>
      <c r="E75" s="45"/>
      <c r="F75" s="45"/>
      <c r="G75" s="45"/>
      <c r="H75" s="45"/>
      <c r="I75" s="45"/>
      <c r="J75" s="44"/>
      <c r="K75" s="44"/>
    </row>
    <row r="76" spans="1:11" ht="12.75" customHeight="1">
      <c r="A76" s="62"/>
      <c r="B76" s="52"/>
      <c r="C76" s="54"/>
      <c r="D76" s="54"/>
      <c r="E76" s="55">
        <f aca="true" t="shared" si="9" ref="E76:K76">E$3</f>
        <v>2014</v>
      </c>
      <c r="F76" s="55">
        <f t="shared" si="9"/>
        <v>2013</v>
      </c>
      <c r="G76" s="55">
        <f t="shared" si="9"/>
        <v>2013</v>
      </c>
      <c r="H76" s="55">
        <f t="shared" si="9"/>
        <v>2012</v>
      </c>
      <c r="I76" s="55">
        <f t="shared" si="9"/>
        <v>2012</v>
      </c>
      <c r="J76" s="55">
        <f t="shared" si="9"/>
        <v>2011</v>
      </c>
      <c r="K76" s="55">
        <f t="shared" si="9"/>
        <v>2010</v>
      </c>
    </row>
    <row r="77" spans="1:11" ht="12.75" customHeight="1">
      <c r="A77" s="56"/>
      <c r="B77" s="56"/>
      <c r="C77" s="54"/>
      <c r="D77" s="54"/>
      <c r="E77" s="55"/>
      <c r="F77" s="55"/>
      <c r="G77" s="55"/>
      <c r="H77" s="55"/>
      <c r="I77" s="55"/>
      <c r="J77" s="55">
        <f>IF(J$4="","",J$4)</f>
      </c>
      <c r="K77" s="55"/>
    </row>
    <row r="78" spans="1:11" s="16" customFormat="1" ht="15" customHeight="1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</row>
    <row r="79" ht="1.5" customHeight="1"/>
    <row r="80" spans="1:11" ht="15" customHeight="1">
      <c r="A80" s="200" t="s">
        <v>56</v>
      </c>
      <c r="B80" s="200"/>
      <c r="C80" s="6"/>
      <c r="D80" s="6"/>
      <c r="E80" s="63">
        <f>IF(E7=0,"",IF(E14=0,"",(E14/E7))*100)</f>
        <v>31.190440175465135</v>
      </c>
      <c r="F80" s="99">
        <f>IF(F7=0,"",IF(F14=0,"",(F14/F7))*100)</f>
        <v>31.804379095413125</v>
      </c>
      <c r="G80" s="97">
        <f>IF(G7=0,"",IF(G14=0,"",(G14/G7))*100)</f>
        <v>38.06151049162943</v>
      </c>
      <c r="H80" s="50">
        <f>IF(H14=0,"-",IF(H7=0,"-",H14/H7))*100</f>
        <v>32.992369560734176</v>
      </c>
      <c r="I80" s="50">
        <f>IF(I14=0,"-",IF(I7=0,"-",I14/I7))*100</f>
        <v>32.992369560734176</v>
      </c>
      <c r="J80" s="50">
        <f>IF(J14=0,"-",IF(J7=0,"-",J14/J7))*100</f>
        <v>28.214783821478377</v>
      </c>
      <c r="K80" s="146"/>
    </row>
    <row r="81" spans="1:11" ht="15" customHeight="1">
      <c r="A81" s="200" t="s">
        <v>57</v>
      </c>
      <c r="B81" s="200"/>
      <c r="C81" s="6"/>
      <c r="D81" s="6"/>
      <c r="E81" s="63">
        <f aca="true" t="shared" si="10" ref="E81:J81">IF(E20=0,"-",IF(E7=0,"-",E20/E7)*100)</f>
        <v>20.828921494478898</v>
      </c>
      <c r="F81" s="99">
        <f t="shared" si="10"/>
        <v>21.591817164775442</v>
      </c>
      <c r="G81" s="63">
        <f>IF(G20=0,"-",IF(G7=0,"-",G20/G7)*100)</f>
        <v>25.221574123172495</v>
      </c>
      <c r="H81" s="50">
        <f>IF(H20=0,"-",IF(H7=0,"-",H20/H7)*100)</f>
        <v>22.45823881212621</v>
      </c>
      <c r="I81" s="50">
        <f t="shared" si="10"/>
        <v>19.851515776448753</v>
      </c>
      <c r="J81" s="50">
        <f t="shared" si="10"/>
        <v>15.26266852626685</v>
      </c>
      <c r="K81" s="99"/>
    </row>
    <row r="82" spans="1:11" ht="15" customHeight="1">
      <c r="A82" s="200" t="s">
        <v>58</v>
      </c>
      <c r="B82" s="200"/>
      <c r="C82" s="7"/>
      <c r="D82" s="7"/>
      <c r="E82" s="63" t="s">
        <v>8</v>
      </c>
      <c r="F82" s="99" t="s">
        <v>8</v>
      </c>
      <c r="G82" s="188" t="s">
        <v>8</v>
      </c>
      <c r="H82" s="50" t="str">
        <f>IF((H47=0),"-",(H24/((H47+K47)/2)*100))</f>
        <v>-</v>
      </c>
      <c r="I82" s="50">
        <f>IF((I47=0),"-",(I24/((I47+J47)/2)*100))</f>
        <v>24.699936828806067</v>
      </c>
      <c r="J82" s="146" t="s">
        <v>8</v>
      </c>
      <c r="K82" s="99"/>
    </row>
    <row r="83" spans="1:11" ht="15" customHeight="1">
      <c r="A83" s="200" t="s">
        <v>59</v>
      </c>
      <c r="B83" s="200"/>
      <c r="C83" s="7"/>
      <c r="D83" s="7"/>
      <c r="E83" s="63" t="s">
        <v>8</v>
      </c>
      <c r="F83" s="99" t="s">
        <v>8</v>
      </c>
      <c r="G83" s="188" t="s">
        <v>8</v>
      </c>
      <c r="H83" s="50" t="str">
        <f>IF((H47=0),"-",((H17+H18)/((H47+H48+H49+H51+K47+K48+K49+K51)/2)*100))</f>
        <v>-</v>
      </c>
      <c r="I83" s="50">
        <f>IF((I47=0),"-",((I17+I18)/((I47+I48+I49+I51+J47+J48+J49+J51)/2)*100))</f>
        <v>16.72626412323757</v>
      </c>
      <c r="J83" s="146" t="s">
        <v>8</v>
      </c>
      <c r="K83" s="99"/>
    </row>
    <row r="84" spans="1:11" ht="15" customHeight="1">
      <c r="A84" s="200" t="s">
        <v>60</v>
      </c>
      <c r="B84" s="200"/>
      <c r="C84" s="6"/>
      <c r="D84" s="6"/>
      <c r="E84" s="67">
        <f aca="true" t="shared" si="11" ref="E84:J84">IF(E47=0,"-",((E47+E48)/E55*100))</f>
        <v>52.990641669848</v>
      </c>
      <c r="F84" s="101" t="str">
        <f t="shared" si="11"/>
        <v>-</v>
      </c>
      <c r="G84" s="67" t="str">
        <f t="shared" si="11"/>
        <v>-</v>
      </c>
      <c r="H84" s="176" t="str">
        <f t="shared" si="11"/>
        <v>-</v>
      </c>
      <c r="I84" s="176">
        <f t="shared" si="11"/>
        <v>33.57623796130572</v>
      </c>
      <c r="J84" s="176">
        <f t="shared" si="11"/>
        <v>26.639335689932857</v>
      </c>
      <c r="K84" s="101"/>
    </row>
    <row r="85" spans="1:11" ht="15" customHeight="1">
      <c r="A85" s="200" t="s">
        <v>61</v>
      </c>
      <c r="B85" s="200"/>
      <c r="C85" s="6"/>
      <c r="D85" s="6"/>
      <c r="E85" s="65">
        <f aca="true" t="shared" si="12" ref="E85:J85">IF((E51+E49-E43-E41-E37)=0,"-",(E51+E49-E43-E41-E37))</f>
        <v>34.244</v>
      </c>
      <c r="F85" s="103" t="str">
        <f t="shared" si="12"/>
        <v>-</v>
      </c>
      <c r="G85" s="65" t="str">
        <f t="shared" si="12"/>
        <v>-</v>
      </c>
      <c r="H85" s="33" t="str">
        <f t="shared" si="12"/>
        <v>-</v>
      </c>
      <c r="I85" s="33">
        <f t="shared" si="12"/>
        <v>16.281999999999996</v>
      </c>
      <c r="J85" s="33">
        <f t="shared" si="12"/>
        <v>21.54</v>
      </c>
      <c r="K85" s="103"/>
    </row>
    <row r="86" spans="1:11" ht="15" customHeight="1">
      <c r="A86" s="200" t="s">
        <v>62</v>
      </c>
      <c r="B86" s="200"/>
      <c r="C86" s="3"/>
      <c r="D86" s="3"/>
      <c r="E86" s="63">
        <f aca="true" t="shared" si="13" ref="E86:J86">IF((E47=0),"-",((E51+E49)/(E47+E48)))</f>
        <v>0.7684683983021146</v>
      </c>
      <c r="F86" s="99" t="str">
        <f t="shared" si="13"/>
        <v>-</v>
      </c>
      <c r="G86" s="63" t="str">
        <f t="shared" si="13"/>
        <v>-</v>
      </c>
      <c r="H86" s="50" t="str">
        <f t="shared" si="13"/>
        <v>-</v>
      </c>
      <c r="I86" s="50">
        <f t="shared" si="13"/>
        <v>1.2452722426703895</v>
      </c>
      <c r="J86" s="50">
        <f t="shared" si="13"/>
        <v>1.996859296482412</v>
      </c>
      <c r="K86" s="99"/>
    </row>
    <row r="87" spans="1:11" ht="15" customHeight="1">
      <c r="A87" s="202" t="s">
        <v>63</v>
      </c>
      <c r="B87" s="202"/>
      <c r="C87" s="21"/>
      <c r="D87" s="21"/>
      <c r="E87" s="66" t="s">
        <v>79</v>
      </c>
      <c r="F87" s="147" t="s">
        <v>79</v>
      </c>
      <c r="G87" s="66">
        <v>112</v>
      </c>
      <c r="H87" s="17">
        <v>103</v>
      </c>
      <c r="I87" s="17">
        <v>103</v>
      </c>
      <c r="J87" s="17">
        <v>90</v>
      </c>
      <c r="K87" s="147"/>
    </row>
    <row r="88" spans="1:11" ht="15" customHeight="1">
      <c r="A88" s="5" t="s">
        <v>107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</row>
    <row r="89" spans="1:11" ht="15">
      <c r="A89" s="121"/>
      <c r="B89" s="121"/>
      <c r="C89" s="121"/>
      <c r="D89" s="121"/>
      <c r="E89" s="121"/>
      <c r="F89" s="121"/>
      <c r="G89" s="121"/>
      <c r="H89" s="121"/>
      <c r="I89" s="121"/>
      <c r="J89" s="122"/>
      <c r="K89" s="122"/>
    </row>
    <row r="90" spans="1:11" ht="15">
      <c r="A90" s="121"/>
      <c r="B90" s="121"/>
      <c r="C90" s="121"/>
      <c r="D90" s="121"/>
      <c r="E90" s="121"/>
      <c r="F90" s="121"/>
      <c r="G90" s="121"/>
      <c r="H90" s="121"/>
      <c r="I90" s="121"/>
      <c r="J90" s="122"/>
      <c r="K90" s="122"/>
    </row>
    <row r="91" spans="1:11" ht="15">
      <c r="A91" s="20"/>
      <c r="B91" s="20"/>
      <c r="C91" s="20"/>
      <c r="D91" s="20"/>
      <c r="E91" s="42"/>
      <c r="F91" s="42"/>
      <c r="G91" s="42"/>
      <c r="H91" s="42"/>
      <c r="I91" s="42"/>
      <c r="J91" s="20"/>
      <c r="K91" s="20"/>
    </row>
    <row r="92" spans="1:11" ht="15">
      <c r="A92" s="20"/>
      <c r="B92" s="20"/>
      <c r="C92" s="20"/>
      <c r="D92" s="20"/>
      <c r="E92" s="42"/>
      <c r="F92" s="42"/>
      <c r="G92" s="42"/>
      <c r="H92" s="42"/>
      <c r="I92" s="42"/>
      <c r="J92" s="20"/>
      <c r="K92" s="20"/>
    </row>
    <row r="93" spans="1:11" ht="15">
      <c r="A93" s="20"/>
      <c r="B93" s="20"/>
      <c r="C93" s="20"/>
      <c r="D93" s="20"/>
      <c r="E93" s="42"/>
      <c r="F93" s="42"/>
      <c r="G93" s="42"/>
      <c r="H93" s="42"/>
      <c r="I93" s="42"/>
      <c r="J93" s="20"/>
      <c r="K93" s="20"/>
    </row>
    <row r="94" spans="1:11" ht="15">
      <c r="A94" s="20"/>
      <c r="B94" s="20"/>
      <c r="C94" s="20"/>
      <c r="D94" s="20"/>
      <c r="E94" s="42"/>
      <c r="F94" s="42"/>
      <c r="G94" s="42"/>
      <c r="H94" s="42"/>
      <c r="I94" s="42"/>
      <c r="J94" s="20"/>
      <c r="K94" s="20"/>
    </row>
    <row r="95" spans="1:11" ht="15">
      <c r="A95" s="20"/>
      <c r="B95" s="20"/>
      <c r="C95" s="20"/>
      <c r="D95" s="20"/>
      <c r="E95" s="42"/>
      <c r="F95" s="42"/>
      <c r="G95" s="42"/>
      <c r="H95" s="42"/>
      <c r="I95" s="42"/>
      <c r="J95" s="20"/>
      <c r="K95" s="20"/>
    </row>
    <row r="96" spans="1:11" ht="15">
      <c r="A96" s="20"/>
      <c r="B96" s="20"/>
      <c r="C96" s="20"/>
      <c r="D96" s="20"/>
      <c r="E96" s="42"/>
      <c r="F96" s="42"/>
      <c r="G96" s="42"/>
      <c r="H96" s="42"/>
      <c r="I96" s="42"/>
      <c r="J96" s="20"/>
      <c r="K96" s="20"/>
    </row>
    <row r="97" spans="1:11" ht="15">
      <c r="A97" s="20"/>
      <c r="B97" s="20"/>
      <c r="C97" s="20"/>
      <c r="D97" s="20"/>
      <c r="E97" s="42"/>
      <c r="F97" s="42"/>
      <c r="G97" s="42"/>
      <c r="H97" s="42"/>
      <c r="I97" s="42"/>
      <c r="J97" s="20"/>
      <c r="K97" s="20"/>
    </row>
    <row r="98" spans="1:11" ht="15">
      <c r="A98" s="20"/>
      <c r="B98" s="20"/>
      <c r="C98" s="20"/>
      <c r="D98" s="20"/>
      <c r="E98" s="42"/>
      <c r="F98" s="42"/>
      <c r="G98" s="42"/>
      <c r="H98" s="42"/>
      <c r="I98" s="42"/>
      <c r="J98" s="20"/>
      <c r="K98" s="20"/>
    </row>
    <row r="99" spans="1:11" ht="15">
      <c r="A99" s="20"/>
      <c r="B99" s="20"/>
      <c r="C99" s="20"/>
      <c r="D99" s="20"/>
      <c r="E99" s="42"/>
      <c r="F99" s="42"/>
      <c r="G99" s="42"/>
      <c r="H99" s="42"/>
      <c r="I99" s="42"/>
      <c r="J99" s="20"/>
      <c r="K99" s="20"/>
    </row>
    <row r="100" spans="1:11" ht="15">
      <c r="A100" s="20"/>
      <c r="B100" s="20"/>
      <c r="C100" s="20"/>
      <c r="D100" s="20"/>
      <c r="E100" s="42"/>
      <c r="F100" s="42"/>
      <c r="G100" s="42"/>
      <c r="H100" s="42"/>
      <c r="I100" s="42"/>
      <c r="J100" s="20"/>
      <c r="K100" s="20"/>
    </row>
    <row r="101" spans="1:11" ht="15">
      <c r="A101" s="20"/>
      <c r="B101" s="20"/>
      <c r="C101" s="20"/>
      <c r="D101" s="20"/>
      <c r="E101" s="42"/>
      <c r="F101" s="42"/>
      <c r="G101" s="42"/>
      <c r="H101" s="42"/>
      <c r="I101" s="42"/>
      <c r="J101" s="20"/>
      <c r="K101" s="20"/>
    </row>
    <row r="102" spans="1:11" ht="15">
      <c r="A102" s="20"/>
      <c r="B102" s="20"/>
      <c r="C102" s="20"/>
      <c r="D102" s="20"/>
      <c r="E102" s="42"/>
      <c r="F102" s="42"/>
      <c r="G102" s="42"/>
      <c r="H102" s="42"/>
      <c r="I102" s="42"/>
      <c r="J102" s="20"/>
      <c r="K102" s="20"/>
    </row>
  </sheetData>
  <sheetProtection/>
  <mergeCells count="21">
    <mergeCell ref="A83:B83"/>
    <mergeCell ref="A84:B84"/>
    <mergeCell ref="A85:B85"/>
    <mergeCell ref="A86:B86"/>
    <mergeCell ref="A87:B87"/>
    <mergeCell ref="A70:B70"/>
    <mergeCell ref="A71:B71"/>
    <mergeCell ref="A72:B72"/>
    <mergeCell ref="A74:B74"/>
    <mergeCell ref="A80:B80"/>
    <mergeCell ref="A81:B81"/>
    <mergeCell ref="A1:K1"/>
    <mergeCell ref="A61:B61"/>
    <mergeCell ref="A62:B62"/>
    <mergeCell ref="A63:B63"/>
    <mergeCell ref="A64:B64"/>
    <mergeCell ref="A82:B82"/>
    <mergeCell ref="A65:B65"/>
    <mergeCell ref="A67:B67"/>
    <mergeCell ref="A68:B68"/>
    <mergeCell ref="A69:B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8" width="9.7109375" style="39" customWidth="1"/>
    <col min="9" max="10" width="9.7109375" style="0" customWidth="1"/>
  </cols>
  <sheetData>
    <row r="1" spans="1:10" ht="18" customHeight="1">
      <c r="A1" s="201" t="s">
        <v>106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5" customHeight="1">
      <c r="A2" s="29" t="s">
        <v>15</v>
      </c>
      <c r="B2" s="12"/>
      <c r="C2" s="12"/>
      <c r="D2" s="12"/>
      <c r="E2" s="41"/>
      <c r="F2" s="41"/>
      <c r="G2" s="41"/>
      <c r="H2" s="41"/>
      <c r="I2" s="13"/>
      <c r="J2" s="13"/>
    </row>
    <row r="3" spans="1:10" ht="12.75" customHeight="1">
      <c r="A3" s="52"/>
      <c r="B3" s="52"/>
      <c r="C3" s="57"/>
      <c r="D3" s="54"/>
      <c r="E3" s="55">
        <v>2014</v>
      </c>
      <c r="F3" s="55">
        <v>2013</v>
      </c>
      <c r="G3" s="55">
        <v>2013</v>
      </c>
      <c r="H3" s="55">
        <v>2012</v>
      </c>
      <c r="I3" s="55">
        <v>2011</v>
      </c>
      <c r="J3" s="55">
        <v>2010</v>
      </c>
    </row>
    <row r="4" spans="1:10" ht="12.75" customHeight="1">
      <c r="A4" s="56"/>
      <c r="B4" s="56"/>
      <c r="C4" s="57"/>
      <c r="D4" s="54"/>
      <c r="E4" s="55" t="s">
        <v>112</v>
      </c>
      <c r="F4" s="55" t="s">
        <v>112</v>
      </c>
      <c r="G4" s="55"/>
      <c r="H4" s="55"/>
      <c r="I4" s="55"/>
      <c r="J4" s="55"/>
    </row>
    <row r="5" spans="1:10" s="15" customFormat="1" ht="12.75" customHeight="1">
      <c r="A5" s="53" t="s">
        <v>9</v>
      </c>
      <c r="B5" s="59"/>
      <c r="C5" s="57"/>
      <c r="D5" s="57" t="s">
        <v>64</v>
      </c>
      <c r="E5" s="58"/>
      <c r="F5" s="58" t="s">
        <v>7</v>
      </c>
      <c r="G5" s="58" t="s">
        <v>7</v>
      </c>
      <c r="H5" s="58" t="s">
        <v>7</v>
      </c>
      <c r="I5" s="58"/>
      <c r="J5" s="58"/>
    </row>
    <row r="6" ht="1.5" customHeight="1"/>
    <row r="7" spans="1:10" ht="15" customHeight="1">
      <c r="A7" s="27" t="s">
        <v>10</v>
      </c>
      <c r="B7" s="6"/>
      <c r="C7" s="6"/>
      <c r="D7" s="6"/>
      <c r="E7" s="71">
        <v>720.337</v>
      </c>
      <c r="F7" s="100">
        <v>632.089</v>
      </c>
      <c r="G7" s="71">
        <v>2424.823</v>
      </c>
      <c r="H7" s="49">
        <v>2576.641</v>
      </c>
      <c r="I7" s="81"/>
      <c r="J7" s="115"/>
    </row>
    <row r="8" spans="1:10" ht="15" customHeight="1">
      <c r="A8" s="27" t="s">
        <v>11</v>
      </c>
      <c r="B8" s="3"/>
      <c r="C8" s="3"/>
      <c r="D8" s="3"/>
      <c r="E8" s="70">
        <v>-560.22</v>
      </c>
      <c r="F8" s="138">
        <v>-543.036</v>
      </c>
      <c r="G8" s="70">
        <v>-2144.385</v>
      </c>
      <c r="H8" s="44">
        <v>-2158.896</v>
      </c>
      <c r="I8" s="83"/>
      <c r="J8" s="143"/>
    </row>
    <row r="9" spans="1:10" ht="15" customHeight="1">
      <c r="A9" s="27" t="s">
        <v>12</v>
      </c>
      <c r="B9" s="3"/>
      <c r="C9" s="3"/>
      <c r="D9" s="3"/>
      <c r="E9" s="70">
        <v>-0.094</v>
      </c>
      <c r="F9" s="138">
        <v>57.603</v>
      </c>
      <c r="G9" s="70">
        <v>156.34300000000002</v>
      </c>
      <c r="H9" s="44">
        <v>44.604</v>
      </c>
      <c r="I9" s="83"/>
      <c r="J9" s="143"/>
    </row>
    <row r="10" spans="1:10" ht="15" customHeight="1">
      <c r="A10" s="27" t="s">
        <v>13</v>
      </c>
      <c r="B10" s="3"/>
      <c r="C10" s="3"/>
      <c r="D10" s="3"/>
      <c r="E10" s="70">
        <v>11.767</v>
      </c>
      <c r="F10" s="138">
        <v>1.258</v>
      </c>
      <c r="G10" s="70">
        <v>25.45</v>
      </c>
      <c r="H10" s="44">
        <v>21.16</v>
      </c>
      <c r="I10" s="83"/>
      <c r="J10" s="143"/>
    </row>
    <row r="11" spans="1:10" ht="15" customHeight="1">
      <c r="A11" s="28" t="s">
        <v>14</v>
      </c>
      <c r="B11" s="21"/>
      <c r="C11" s="21"/>
      <c r="D11" s="21"/>
      <c r="E11" s="69"/>
      <c r="F11" s="137"/>
      <c r="G11" s="69">
        <v>-1.282</v>
      </c>
      <c r="H11" s="46"/>
      <c r="I11" s="85"/>
      <c r="J11" s="144"/>
    </row>
    <row r="12" spans="1:10" ht="15" customHeight="1">
      <c r="A12" s="10" t="s">
        <v>0</v>
      </c>
      <c r="B12" s="10"/>
      <c r="C12" s="10"/>
      <c r="D12" s="10"/>
      <c r="E12" s="71">
        <f>SUM(E7:E11)</f>
        <v>171.78999999999996</v>
      </c>
      <c r="F12" s="100">
        <f>SUM(F7:F11)</f>
        <v>147.91400000000013</v>
      </c>
      <c r="G12" s="71">
        <f>SUM(G7:G11)</f>
        <v>460.94899999999967</v>
      </c>
      <c r="H12" s="49">
        <f>SUM(H7:H11)</f>
        <v>483.5089999999999</v>
      </c>
      <c r="I12" s="81"/>
      <c r="J12" s="115"/>
    </row>
    <row r="13" spans="1:10" ht="15" customHeight="1">
      <c r="A13" s="28" t="s">
        <v>76</v>
      </c>
      <c r="B13" s="21"/>
      <c r="C13" s="21"/>
      <c r="D13" s="21"/>
      <c r="E13" s="69">
        <v>-40.725</v>
      </c>
      <c r="F13" s="137">
        <v>-41.139</v>
      </c>
      <c r="G13" s="69">
        <v>-156.07700000000003</v>
      </c>
      <c r="H13" s="46">
        <v>-159.09</v>
      </c>
      <c r="I13" s="85"/>
      <c r="J13" s="144"/>
    </row>
    <row r="14" spans="1:10" ht="15" customHeight="1">
      <c r="A14" s="10" t="s">
        <v>1</v>
      </c>
      <c r="B14" s="10"/>
      <c r="C14" s="10"/>
      <c r="D14" s="10"/>
      <c r="E14" s="71">
        <f>SUM(E12:E13)</f>
        <v>131.06499999999997</v>
      </c>
      <c r="F14" s="100">
        <f>SUM(F12:F13)</f>
        <v>106.77500000000012</v>
      </c>
      <c r="G14" s="71">
        <f>SUM(G12:G13)</f>
        <v>304.8719999999996</v>
      </c>
      <c r="H14" s="49">
        <f>SUM(H12:H13)</f>
        <v>324.41899999999987</v>
      </c>
      <c r="I14" s="81"/>
      <c r="J14" s="115"/>
    </row>
    <row r="15" spans="1:10" ht="15" customHeight="1">
      <c r="A15" s="27" t="s">
        <v>16</v>
      </c>
      <c r="B15" s="4"/>
      <c r="C15" s="4"/>
      <c r="D15" s="4"/>
      <c r="E15" s="70"/>
      <c r="F15" s="138"/>
      <c r="G15" s="70">
        <v>-2.127</v>
      </c>
      <c r="H15" s="44"/>
      <c r="I15" s="83"/>
      <c r="J15" s="143"/>
    </row>
    <row r="16" spans="1:10" ht="15" customHeight="1">
      <c r="A16" s="28" t="s">
        <v>17</v>
      </c>
      <c r="B16" s="21"/>
      <c r="C16" s="21"/>
      <c r="D16" s="21"/>
      <c r="E16" s="69"/>
      <c r="F16" s="137"/>
      <c r="G16" s="69"/>
      <c r="H16" s="46"/>
      <c r="I16" s="85"/>
      <c r="J16" s="144"/>
    </row>
    <row r="17" spans="1:10" ht="15" customHeight="1">
      <c r="A17" s="10" t="s">
        <v>2</v>
      </c>
      <c r="B17" s="10"/>
      <c r="C17" s="10"/>
      <c r="D17" s="10"/>
      <c r="E17" s="71">
        <f>SUM(E14:E16)</f>
        <v>131.06499999999997</v>
      </c>
      <c r="F17" s="100">
        <f>SUM(F14:F16)</f>
        <v>106.77500000000012</v>
      </c>
      <c r="G17" s="71">
        <f>SUM(G14:G16)</f>
        <v>302.7449999999996</v>
      </c>
      <c r="H17" s="49">
        <f>SUM(H14:H16)</f>
        <v>324.41899999999987</v>
      </c>
      <c r="I17" s="81"/>
      <c r="J17" s="115"/>
    </row>
    <row r="18" spans="1:10" ht="15" customHeight="1">
      <c r="A18" s="27" t="s">
        <v>18</v>
      </c>
      <c r="B18" s="3"/>
      <c r="C18" s="3"/>
      <c r="D18" s="3"/>
      <c r="E18" s="70">
        <v>2.4259999999999997</v>
      </c>
      <c r="F18" s="138"/>
      <c r="G18" s="70">
        <v>2.141</v>
      </c>
      <c r="H18" s="44">
        <v>1.625</v>
      </c>
      <c r="I18" s="83"/>
      <c r="J18" s="143"/>
    </row>
    <row r="19" spans="1:10" ht="15" customHeight="1">
      <c r="A19" s="28" t="s">
        <v>19</v>
      </c>
      <c r="B19" s="21"/>
      <c r="C19" s="21"/>
      <c r="D19" s="21"/>
      <c r="E19" s="69">
        <v>-41.462</v>
      </c>
      <c r="F19" s="137">
        <v>-26.601</v>
      </c>
      <c r="G19" s="69">
        <v>-172.07</v>
      </c>
      <c r="H19" s="46">
        <v>-115.232</v>
      </c>
      <c r="I19" s="85"/>
      <c r="J19" s="144"/>
    </row>
    <row r="20" spans="1:10" ht="15" customHeight="1">
      <c r="A20" s="10" t="s">
        <v>3</v>
      </c>
      <c r="B20" s="10"/>
      <c r="C20" s="10"/>
      <c r="D20" s="10"/>
      <c r="E20" s="71">
        <f>SUM(E17:E19)</f>
        <v>92.02899999999995</v>
      </c>
      <c r="F20" s="100">
        <f>SUM(F17:F19)</f>
        <v>80.17400000000012</v>
      </c>
      <c r="G20" s="71">
        <f>SUM(G17:G19)</f>
        <v>132.81599999999963</v>
      </c>
      <c r="H20" s="49">
        <f>SUM(H17:H19)</f>
        <v>210.81199999999987</v>
      </c>
      <c r="I20" s="81"/>
      <c r="J20" s="115"/>
    </row>
    <row r="21" spans="1:10" ht="15" customHeight="1">
      <c r="A21" s="27" t="s">
        <v>20</v>
      </c>
      <c r="B21" s="3"/>
      <c r="C21" s="3"/>
      <c r="D21" s="3"/>
      <c r="E21" s="70">
        <v>-21.017000000000003</v>
      </c>
      <c r="F21" s="138">
        <v>-1.029</v>
      </c>
      <c r="G21" s="70">
        <v>-24.76</v>
      </c>
      <c r="H21" s="44">
        <v>-38.347</v>
      </c>
      <c r="I21" s="83"/>
      <c r="J21" s="143"/>
    </row>
    <row r="22" spans="1:10" ht="15" customHeight="1">
      <c r="A22" s="28" t="s">
        <v>83</v>
      </c>
      <c r="B22" s="23"/>
      <c r="C22" s="23"/>
      <c r="D22" s="23"/>
      <c r="E22" s="69"/>
      <c r="F22" s="137"/>
      <c r="G22" s="69"/>
      <c r="H22" s="46"/>
      <c r="I22" s="85"/>
      <c r="J22" s="144"/>
    </row>
    <row r="23" spans="1:10" ht="15" customHeight="1">
      <c r="A23" s="31" t="s">
        <v>21</v>
      </c>
      <c r="B23" s="11"/>
      <c r="C23" s="11"/>
      <c r="D23" s="11"/>
      <c r="E23" s="71">
        <f>SUM(E20:E22)</f>
        <v>71.01199999999994</v>
      </c>
      <c r="F23" s="100">
        <f>SUM(F20:F22)</f>
        <v>79.14500000000012</v>
      </c>
      <c r="G23" s="71">
        <f>SUM(G20:G22)</f>
        <v>108.05599999999963</v>
      </c>
      <c r="H23" s="49">
        <f>SUM(H20:H22)</f>
        <v>172.46499999999986</v>
      </c>
      <c r="I23" s="81"/>
      <c r="J23" s="115"/>
    </row>
    <row r="24" spans="1:10" ht="15" customHeight="1">
      <c r="A24" s="27" t="s">
        <v>22</v>
      </c>
      <c r="B24" s="3"/>
      <c r="C24" s="3"/>
      <c r="D24" s="3"/>
      <c r="E24" s="70">
        <f>E23-E25</f>
        <v>71.01199999999994</v>
      </c>
      <c r="F24" s="138">
        <f>F23-F25</f>
        <v>79.14500000000012</v>
      </c>
      <c r="G24" s="70">
        <f>G23-G25</f>
        <v>108.05599999999963</v>
      </c>
      <c r="H24" s="44">
        <f>H23-H25</f>
        <v>172.46499999999986</v>
      </c>
      <c r="I24" s="83"/>
      <c r="J24" s="143"/>
    </row>
    <row r="25" spans="1:10" ht="15" customHeight="1">
      <c r="A25" s="27" t="s">
        <v>85</v>
      </c>
      <c r="B25" s="3"/>
      <c r="C25" s="3"/>
      <c r="D25" s="3"/>
      <c r="E25" s="70"/>
      <c r="F25" s="138"/>
      <c r="G25" s="70"/>
      <c r="H25" s="44"/>
      <c r="I25" s="44"/>
      <c r="J25" s="138"/>
    </row>
    <row r="26" spans="1:10" ht="10.5" customHeight="1">
      <c r="A26" s="3"/>
      <c r="B26" s="3"/>
      <c r="C26" s="3"/>
      <c r="D26" s="3"/>
      <c r="E26" s="70"/>
      <c r="F26" s="138"/>
      <c r="G26" s="70"/>
      <c r="H26" s="44"/>
      <c r="I26" s="44"/>
      <c r="J26" s="44"/>
    </row>
    <row r="27" spans="1:10" ht="15" customHeight="1">
      <c r="A27" s="160" t="s">
        <v>95</v>
      </c>
      <c r="B27" s="161"/>
      <c r="C27" s="161"/>
      <c r="D27" s="161"/>
      <c r="E27" s="162"/>
      <c r="F27" s="164">
        <v>26.634</v>
      </c>
      <c r="G27" s="162">
        <v>-6.791</v>
      </c>
      <c r="H27" s="163">
        <v>-4.692</v>
      </c>
      <c r="I27" s="174"/>
      <c r="J27" s="174"/>
    </row>
    <row r="28" spans="1:10" ht="15" customHeight="1">
      <c r="A28" s="165" t="s">
        <v>96</v>
      </c>
      <c r="B28" s="166"/>
      <c r="C28" s="166"/>
      <c r="D28" s="166"/>
      <c r="E28" s="167">
        <f>E14-E27</f>
        <v>131.06499999999997</v>
      </c>
      <c r="F28" s="169">
        <f>F14-F27</f>
        <v>80.14100000000012</v>
      </c>
      <c r="G28" s="167">
        <f>G14-G27</f>
        <v>311.6629999999996</v>
      </c>
      <c r="H28" s="168">
        <f>H14-H27</f>
        <v>329.1109999999999</v>
      </c>
      <c r="I28" s="175"/>
      <c r="J28" s="175"/>
    </row>
    <row r="29" spans="1:10" ht="15">
      <c r="A29" s="3"/>
      <c r="B29" s="3"/>
      <c r="C29" s="3"/>
      <c r="D29" s="3"/>
      <c r="E29" s="44"/>
      <c r="F29" s="44"/>
      <c r="G29" s="44"/>
      <c r="H29" s="44"/>
      <c r="I29" s="44"/>
      <c r="J29" s="44"/>
    </row>
    <row r="30" spans="1:10" ht="12.75" customHeight="1">
      <c r="A30" s="52"/>
      <c r="B30" s="52"/>
      <c r="C30" s="57"/>
      <c r="D30" s="54"/>
      <c r="E30" s="55">
        <f aca="true" t="shared" si="0" ref="E30:J30">E$3</f>
        <v>2014</v>
      </c>
      <c r="F30" s="55">
        <f t="shared" si="0"/>
        <v>2013</v>
      </c>
      <c r="G30" s="55">
        <f t="shared" si="0"/>
        <v>2013</v>
      </c>
      <c r="H30" s="55">
        <f t="shared" si="0"/>
        <v>2012</v>
      </c>
      <c r="I30" s="55">
        <f t="shared" si="0"/>
        <v>2011</v>
      </c>
      <c r="J30" s="55">
        <f t="shared" si="0"/>
        <v>2010</v>
      </c>
    </row>
    <row r="31" spans="1:10" ht="12.75" customHeight="1">
      <c r="A31" s="56"/>
      <c r="B31" s="56"/>
      <c r="C31" s="57"/>
      <c r="D31" s="54"/>
      <c r="E31" s="74"/>
      <c r="F31" s="74"/>
      <c r="G31" s="74"/>
      <c r="H31" s="74"/>
      <c r="I31" s="74">
        <f>IF(I$4="","",I$4)</f>
      </c>
      <c r="J31" s="74"/>
    </row>
    <row r="32" spans="1:10" s="16" customFormat="1" ht="15" customHeight="1">
      <c r="A32" s="53" t="s">
        <v>82</v>
      </c>
      <c r="B32" s="61"/>
      <c r="C32" s="57"/>
      <c r="D32" s="57"/>
      <c r="E32" s="75"/>
      <c r="F32" s="75"/>
      <c r="G32" s="75"/>
      <c r="H32" s="75"/>
      <c r="I32" s="75"/>
      <c r="J32" s="75"/>
    </row>
    <row r="33" spans="5:10" ht="1.5" customHeight="1">
      <c r="E33" s="76"/>
      <c r="F33" s="76"/>
      <c r="G33" s="76"/>
      <c r="H33" s="76"/>
      <c r="I33" s="36"/>
      <c r="J33" s="36"/>
    </row>
    <row r="34" spans="1:10" ht="15" customHeight="1">
      <c r="A34" s="27" t="s">
        <v>4</v>
      </c>
      <c r="B34" s="7"/>
      <c r="C34" s="7"/>
      <c r="D34" s="7"/>
      <c r="E34" s="70">
        <v>2920.88</v>
      </c>
      <c r="F34" s="143"/>
      <c r="G34" s="70">
        <v>2920.278</v>
      </c>
      <c r="H34" s="83"/>
      <c r="I34" s="83"/>
      <c r="J34" s="138"/>
    </row>
    <row r="35" spans="1:10" ht="15" customHeight="1">
      <c r="A35" s="27" t="s">
        <v>23</v>
      </c>
      <c r="B35" s="6"/>
      <c r="C35" s="6"/>
      <c r="D35" s="6"/>
      <c r="E35" s="70">
        <v>4.824999999999999</v>
      </c>
      <c r="F35" s="143"/>
      <c r="G35" s="70">
        <v>24.777</v>
      </c>
      <c r="H35" s="83"/>
      <c r="I35" s="83"/>
      <c r="J35" s="138"/>
    </row>
    <row r="36" spans="1:10" ht="15" customHeight="1">
      <c r="A36" s="27" t="s">
        <v>24</v>
      </c>
      <c r="B36" s="6"/>
      <c r="C36" s="6"/>
      <c r="D36" s="6"/>
      <c r="E36" s="70">
        <v>804.8740000000001</v>
      </c>
      <c r="F36" s="143"/>
      <c r="G36" s="70">
        <v>813.8819999999998</v>
      </c>
      <c r="H36" s="83"/>
      <c r="I36" s="83"/>
      <c r="J36" s="138"/>
    </row>
    <row r="37" spans="1:10" ht="15" customHeight="1">
      <c r="A37" s="27" t="s">
        <v>25</v>
      </c>
      <c r="B37" s="6"/>
      <c r="C37" s="6"/>
      <c r="D37" s="6"/>
      <c r="E37" s="70">
        <v>4.838</v>
      </c>
      <c r="F37" s="143"/>
      <c r="G37" s="70">
        <v>4.729</v>
      </c>
      <c r="H37" s="83"/>
      <c r="I37" s="83"/>
      <c r="J37" s="138"/>
    </row>
    <row r="38" spans="1:10" ht="15" customHeight="1">
      <c r="A38" s="28" t="s">
        <v>26</v>
      </c>
      <c r="B38" s="21"/>
      <c r="C38" s="21"/>
      <c r="D38" s="21"/>
      <c r="E38" s="69">
        <v>292.009</v>
      </c>
      <c r="F38" s="144"/>
      <c r="G38" s="69">
        <v>281.932</v>
      </c>
      <c r="H38" s="85"/>
      <c r="I38" s="85"/>
      <c r="J38" s="137"/>
    </row>
    <row r="39" spans="1:10" ht="15" customHeight="1">
      <c r="A39" s="29" t="s">
        <v>27</v>
      </c>
      <c r="B39" s="10"/>
      <c r="C39" s="10"/>
      <c r="D39" s="10"/>
      <c r="E39" s="71">
        <f>SUM(E34:E38)</f>
        <v>4027.4260000000004</v>
      </c>
      <c r="F39" s="115" t="s">
        <v>8</v>
      </c>
      <c r="G39" s="71">
        <f>SUM(G34:G38)</f>
        <v>4045.598</v>
      </c>
      <c r="H39" s="81" t="s">
        <v>8</v>
      </c>
      <c r="I39" s="81"/>
      <c r="J39" s="100"/>
    </row>
    <row r="40" spans="1:10" ht="15" customHeight="1">
      <c r="A40" s="27" t="s">
        <v>28</v>
      </c>
      <c r="B40" s="3"/>
      <c r="C40" s="3"/>
      <c r="D40" s="3"/>
      <c r="E40" s="70">
        <v>17.355</v>
      </c>
      <c r="F40" s="143"/>
      <c r="G40" s="70">
        <v>18.66</v>
      </c>
      <c r="H40" s="83"/>
      <c r="I40" s="83"/>
      <c r="J40" s="138"/>
    </row>
    <row r="41" spans="1:10" ht="15" customHeight="1">
      <c r="A41" s="27" t="s">
        <v>29</v>
      </c>
      <c r="B41" s="3"/>
      <c r="C41" s="3"/>
      <c r="D41" s="3"/>
      <c r="E41" s="70"/>
      <c r="F41" s="143"/>
      <c r="G41" s="70"/>
      <c r="H41" s="83"/>
      <c r="I41" s="83"/>
      <c r="J41" s="138"/>
    </row>
    <row r="42" spans="1:10" ht="15" customHeight="1">
      <c r="A42" s="27" t="s">
        <v>30</v>
      </c>
      <c r="B42" s="3"/>
      <c r="C42" s="3"/>
      <c r="D42" s="3"/>
      <c r="E42" s="70">
        <v>315.33900000000006</v>
      </c>
      <c r="F42" s="143"/>
      <c r="G42" s="70">
        <v>352.01800000000003</v>
      </c>
      <c r="H42" s="83"/>
      <c r="I42" s="83"/>
      <c r="J42" s="138"/>
    </row>
    <row r="43" spans="1:10" ht="15" customHeight="1">
      <c r="A43" s="27" t="s">
        <v>31</v>
      </c>
      <c r="B43" s="3"/>
      <c r="C43" s="3"/>
      <c r="D43" s="3"/>
      <c r="E43" s="70">
        <v>336.252</v>
      </c>
      <c r="F43" s="143"/>
      <c r="G43" s="70">
        <v>373.159</v>
      </c>
      <c r="H43" s="83"/>
      <c r="I43" s="83"/>
      <c r="J43" s="138"/>
    </row>
    <row r="44" spans="1:10" ht="15" customHeight="1">
      <c r="A44" s="28" t="s">
        <v>32</v>
      </c>
      <c r="B44" s="21"/>
      <c r="C44" s="21"/>
      <c r="D44" s="21"/>
      <c r="E44" s="69"/>
      <c r="F44" s="144"/>
      <c r="G44" s="69"/>
      <c r="H44" s="85"/>
      <c r="I44" s="85"/>
      <c r="J44" s="137"/>
    </row>
    <row r="45" spans="1:10" ht="15" customHeight="1">
      <c r="A45" s="30" t="s">
        <v>33</v>
      </c>
      <c r="B45" s="18"/>
      <c r="C45" s="18"/>
      <c r="D45" s="18"/>
      <c r="E45" s="77">
        <f>SUM(E40:E44)</f>
        <v>668.9460000000001</v>
      </c>
      <c r="F45" s="116" t="s">
        <v>8</v>
      </c>
      <c r="G45" s="77">
        <f>SUM(G40:G44)</f>
        <v>743.837</v>
      </c>
      <c r="H45" s="89" t="s">
        <v>8</v>
      </c>
      <c r="I45" s="89"/>
      <c r="J45" s="114"/>
    </row>
    <row r="46" spans="1:10" ht="15" customHeight="1">
      <c r="A46" s="29" t="s">
        <v>34</v>
      </c>
      <c r="B46" s="9"/>
      <c r="C46" s="9"/>
      <c r="D46" s="9"/>
      <c r="E46" s="71">
        <f>E45+E39</f>
        <v>4696.372</v>
      </c>
      <c r="F46" s="115" t="s">
        <v>8</v>
      </c>
      <c r="G46" s="71">
        <f>G45+G39</f>
        <v>4789.4349999999995</v>
      </c>
      <c r="H46" s="81" t="s">
        <v>8</v>
      </c>
      <c r="I46" s="81"/>
      <c r="J46" s="100"/>
    </row>
    <row r="47" spans="1:10" ht="15" customHeight="1">
      <c r="A47" s="27" t="s">
        <v>35</v>
      </c>
      <c r="B47" s="3"/>
      <c r="C47" s="3"/>
      <c r="D47" s="3"/>
      <c r="E47" s="70">
        <v>1609.8</v>
      </c>
      <c r="F47" s="143"/>
      <c r="G47" s="70">
        <v>1536.486</v>
      </c>
      <c r="H47" s="83"/>
      <c r="I47" s="83"/>
      <c r="J47" s="138"/>
    </row>
    <row r="48" spans="1:10" ht="15" customHeight="1">
      <c r="A48" s="27" t="s">
        <v>84</v>
      </c>
      <c r="B48" s="3"/>
      <c r="C48" s="3"/>
      <c r="D48" s="3"/>
      <c r="E48" s="70"/>
      <c r="F48" s="143"/>
      <c r="G48" s="70"/>
      <c r="H48" s="83"/>
      <c r="I48" s="83"/>
      <c r="J48" s="138"/>
    </row>
    <row r="49" spans="1:10" ht="15" customHeight="1">
      <c r="A49" s="27" t="s">
        <v>36</v>
      </c>
      <c r="B49" s="3"/>
      <c r="C49" s="3"/>
      <c r="D49" s="3"/>
      <c r="E49" s="70">
        <v>76.007</v>
      </c>
      <c r="F49" s="143"/>
      <c r="G49" s="70">
        <v>72.647</v>
      </c>
      <c r="H49" s="83"/>
      <c r="I49" s="83"/>
      <c r="J49" s="138"/>
    </row>
    <row r="50" spans="1:10" ht="15" customHeight="1">
      <c r="A50" s="27" t="s">
        <v>37</v>
      </c>
      <c r="B50" s="3"/>
      <c r="C50" s="3"/>
      <c r="D50" s="3"/>
      <c r="E50" s="70">
        <v>42.64</v>
      </c>
      <c r="F50" s="143"/>
      <c r="G50" s="70">
        <v>42.96</v>
      </c>
      <c r="H50" s="83"/>
      <c r="I50" s="83"/>
      <c r="J50" s="138"/>
    </row>
    <row r="51" spans="1:10" ht="15" customHeight="1">
      <c r="A51" s="27" t="s">
        <v>38</v>
      </c>
      <c r="B51" s="3"/>
      <c r="C51" s="3"/>
      <c r="D51" s="3"/>
      <c r="E51" s="70">
        <v>1958.554</v>
      </c>
      <c r="F51" s="143"/>
      <c r="G51" s="70">
        <v>1951.8939999999998</v>
      </c>
      <c r="H51" s="83"/>
      <c r="I51" s="83"/>
      <c r="J51" s="138"/>
    </row>
    <row r="52" spans="1:10" ht="15" customHeight="1">
      <c r="A52" s="27" t="s">
        <v>39</v>
      </c>
      <c r="B52" s="3"/>
      <c r="C52" s="3"/>
      <c r="D52" s="3"/>
      <c r="E52" s="70">
        <v>1009.3710000000001</v>
      </c>
      <c r="F52" s="143"/>
      <c r="G52" s="70">
        <v>1185.448</v>
      </c>
      <c r="H52" s="83"/>
      <c r="I52" s="83"/>
      <c r="J52" s="138"/>
    </row>
    <row r="53" spans="1:10" ht="15" customHeight="1">
      <c r="A53" s="27" t="s">
        <v>77</v>
      </c>
      <c r="B53" s="3"/>
      <c r="C53" s="3"/>
      <c r="D53" s="3"/>
      <c r="E53" s="70"/>
      <c r="F53" s="143"/>
      <c r="G53" s="70"/>
      <c r="H53" s="83"/>
      <c r="I53" s="83"/>
      <c r="J53" s="138"/>
    </row>
    <row r="54" spans="1:10" ht="15" customHeight="1">
      <c r="A54" s="28" t="s">
        <v>40</v>
      </c>
      <c r="B54" s="21"/>
      <c r="C54" s="21"/>
      <c r="D54" s="21"/>
      <c r="E54" s="69"/>
      <c r="F54" s="144"/>
      <c r="G54" s="69"/>
      <c r="H54" s="85"/>
      <c r="I54" s="85"/>
      <c r="J54" s="137"/>
    </row>
    <row r="55" spans="1:10" ht="15" customHeight="1">
      <c r="A55" s="29" t="s">
        <v>41</v>
      </c>
      <c r="B55" s="9"/>
      <c r="C55" s="9"/>
      <c r="D55" s="9"/>
      <c r="E55" s="71">
        <f>SUM(E47:E54)</f>
        <v>4696.372</v>
      </c>
      <c r="F55" s="115" t="s">
        <v>8</v>
      </c>
      <c r="G55" s="71">
        <f>SUM(G47:G54)</f>
        <v>4789.435</v>
      </c>
      <c r="H55" s="81" t="s">
        <v>8</v>
      </c>
      <c r="I55" s="81"/>
      <c r="J55" s="100"/>
    </row>
    <row r="56" spans="1:10" ht="15" customHeight="1">
      <c r="A56" s="9"/>
      <c r="B56" s="9"/>
      <c r="C56" s="9"/>
      <c r="D56" s="9"/>
      <c r="E56" s="44"/>
      <c r="F56" s="44"/>
      <c r="G56" s="44"/>
      <c r="H56" s="44"/>
      <c r="I56" s="44"/>
      <c r="J56" s="44"/>
    </row>
    <row r="57" spans="1:10" ht="12.75" customHeight="1">
      <c r="A57" s="62"/>
      <c r="B57" s="52"/>
      <c r="C57" s="54"/>
      <c r="D57" s="54"/>
      <c r="E57" s="55">
        <f aca="true" t="shared" si="1" ref="E57:J57">E$3</f>
        <v>2014</v>
      </c>
      <c r="F57" s="55">
        <f t="shared" si="1"/>
        <v>2013</v>
      </c>
      <c r="G57" s="55">
        <f t="shared" si="1"/>
        <v>2013</v>
      </c>
      <c r="H57" s="55">
        <f t="shared" si="1"/>
        <v>2012</v>
      </c>
      <c r="I57" s="55">
        <f t="shared" si="1"/>
        <v>2011</v>
      </c>
      <c r="J57" s="55">
        <f t="shared" si="1"/>
        <v>2010</v>
      </c>
    </row>
    <row r="58" spans="1:10" ht="12.75" customHeight="1">
      <c r="A58" s="56"/>
      <c r="B58" s="56"/>
      <c r="C58" s="54"/>
      <c r="D58" s="54"/>
      <c r="E58" s="74"/>
      <c r="F58" s="74"/>
      <c r="G58" s="74"/>
      <c r="H58" s="74"/>
      <c r="I58" s="74">
        <f>IF(I$4="","",I$4)</f>
      </c>
      <c r="J58" s="74"/>
    </row>
    <row r="59" spans="1:10" s="16" customFormat="1" ht="15" customHeight="1">
      <c r="A59" s="62" t="s">
        <v>81</v>
      </c>
      <c r="B59" s="61"/>
      <c r="C59" s="57"/>
      <c r="D59" s="57"/>
      <c r="E59" s="75"/>
      <c r="F59" s="75"/>
      <c r="G59" s="75"/>
      <c r="H59" s="75"/>
      <c r="I59" s="75"/>
      <c r="J59" s="75"/>
    </row>
    <row r="60" spans="5:10" ht="1.5" customHeight="1">
      <c r="E60" s="76"/>
      <c r="F60" s="76"/>
      <c r="G60" s="76"/>
      <c r="H60" s="76"/>
      <c r="I60" s="36"/>
      <c r="J60" s="36"/>
    </row>
    <row r="61" spans="1:10" ht="24.75" customHeight="1">
      <c r="A61" s="200" t="s">
        <v>42</v>
      </c>
      <c r="B61" s="200"/>
      <c r="C61" s="8"/>
      <c r="D61" s="8"/>
      <c r="E61" s="86">
        <v>99.07499999999999</v>
      </c>
      <c r="F61" s="145"/>
      <c r="G61" s="86"/>
      <c r="H61" s="87"/>
      <c r="I61" s="47"/>
      <c r="J61" s="136"/>
    </row>
    <row r="62" spans="1:10" ht="15" customHeight="1">
      <c r="A62" s="202" t="s">
        <v>43</v>
      </c>
      <c r="B62" s="202"/>
      <c r="C62" s="22"/>
      <c r="D62" s="22"/>
      <c r="E62" s="84">
        <v>-116.757</v>
      </c>
      <c r="F62" s="144"/>
      <c r="G62" s="84"/>
      <c r="H62" s="85"/>
      <c r="I62" s="46"/>
      <c r="J62" s="137"/>
    </row>
    <row r="63" spans="1:10" ht="16.5" customHeight="1">
      <c r="A63" s="206" t="s">
        <v>44</v>
      </c>
      <c r="B63" s="206"/>
      <c r="C63" s="24"/>
      <c r="D63" s="24"/>
      <c r="E63" s="157">
        <f>SUM(E61:E62)</f>
        <v>-17.682000000000016</v>
      </c>
      <c r="F63" s="158" t="s">
        <v>8</v>
      </c>
      <c r="G63" s="80" t="s">
        <v>8</v>
      </c>
      <c r="H63" s="81" t="s">
        <v>8</v>
      </c>
      <c r="I63" s="49"/>
      <c r="J63" s="100"/>
    </row>
    <row r="64" spans="1:10" ht="15" customHeight="1">
      <c r="A64" s="200" t="s">
        <v>45</v>
      </c>
      <c r="B64" s="200"/>
      <c r="C64" s="3"/>
      <c r="D64" s="3"/>
      <c r="E64" s="82">
        <v>-17.267</v>
      </c>
      <c r="F64" s="143"/>
      <c r="G64" s="82"/>
      <c r="H64" s="83"/>
      <c r="I64" s="44"/>
      <c r="J64" s="138"/>
    </row>
    <row r="65" spans="1:10" ht="15" customHeight="1">
      <c r="A65" s="202" t="s">
        <v>78</v>
      </c>
      <c r="B65" s="202"/>
      <c r="C65" s="21"/>
      <c r="D65" s="21"/>
      <c r="E65" s="84"/>
      <c r="F65" s="144"/>
      <c r="G65" s="84"/>
      <c r="H65" s="85"/>
      <c r="I65" s="46"/>
      <c r="J65" s="137"/>
    </row>
    <row r="66" spans="1:10" s="39" customFormat="1" ht="16.5" customHeight="1">
      <c r="A66" s="126" t="s">
        <v>46</v>
      </c>
      <c r="B66" s="126"/>
      <c r="C66" s="25"/>
      <c r="D66" s="25"/>
      <c r="E66" s="157">
        <f>SUM(E63:E65)</f>
        <v>-34.94900000000001</v>
      </c>
      <c r="F66" s="158" t="s">
        <v>8</v>
      </c>
      <c r="G66" s="80" t="s">
        <v>8</v>
      </c>
      <c r="H66" s="81" t="s">
        <v>8</v>
      </c>
      <c r="I66" s="49"/>
      <c r="J66" s="100"/>
    </row>
    <row r="67" spans="1:10" ht="15" customHeight="1">
      <c r="A67" s="202" t="s">
        <v>47</v>
      </c>
      <c r="B67" s="202"/>
      <c r="C67" s="26"/>
      <c r="D67" s="26"/>
      <c r="E67" s="84"/>
      <c r="F67" s="144"/>
      <c r="G67" s="84"/>
      <c r="H67" s="85"/>
      <c r="I67" s="46"/>
      <c r="J67" s="137"/>
    </row>
    <row r="68" spans="1:10" ht="16.5" customHeight="1">
      <c r="A68" s="206" t="s">
        <v>48</v>
      </c>
      <c r="B68" s="206"/>
      <c r="C68" s="9"/>
      <c r="D68" s="9"/>
      <c r="E68" s="157">
        <f>SUM(E66:E67)</f>
        <v>-34.94900000000001</v>
      </c>
      <c r="F68" s="158" t="s">
        <v>8</v>
      </c>
      <c r="G68" s="80" t="s">
        <v>8</v>
      </c>
      <c r="H68" s="81" t="s">
        <v>8</v>
      </c>
      <c r="I68" s="49"/>
      <c r="J68" s="100"/>
    </row>
    <row r="69" spans="1:10" ht="15" customHeight="1">
      <c r="A69" s="200" t="s">
        <v>49</v>
      </c>
      <c r="B69" s="200"/>
      <c r="C69" s="3"/>
      <c r="D69" s="3"/>
      <c r="E69" s="82">
        <v>-3.141</v>
      </c>
      <c r="F69" s="143"/>
      <c r="G69" s="82"/>
      <c r="H69" s="83"/>
      <c r="I69" s="44"/>
      <c r="J69" s="138"/>
    </row>
    <row r="70" spans="1:10" ht="15" customHeight="1">
      <c r="A70" s="200" t="s">
        <v>50</v>
      </c>
      <c r="B70" s="200"/>
      <c r="C70" s="3"/>
      <c r="D70" s="3"/>
      <c r="E70" s="82"/>
      <c r="F70" s="143"/>
      <c r="G70" s="82"/>
      <c r="H70" s="83"/>
      <c r="I70" s="44"/>
      <c r="J70" s="138"/>
    </row>
    <row r="71" spans="1:10" ht="15" customHeight="1">
      <c r="A71" s="200" t="s">
        <v>51</v>
      </c>
      <c r="B71" s="200"/>
      <c r="C71" s="3"/>
      <c r="D71" s="3"/>
      <c r="E71" s="82"/>
      <c r="F71" s="143"/>
      <c r="G71" s="82"/>
      <c r="H71" s="83"/>
      <c r="I71" s="44"/>
      <c r="J71" s="138"/>
    </row>
    <row r="72" spans="1:10" ht="15" customHeight="1">
      <c r="A72" s="202" t="s">
        <v>52</v>
      </c>
      <c r="B72" s="202"/>
      <c r="C72" s="21"/>
      <c r="D72" s="21"/>
      <c r="E72" s="84"/>
      <c r="F72" s="144"/>
      <c r="G72" s="84"/>
      <c r="H72" s="85"/>
      <c r="I72" s="46"/>
      <c r="J72" s="137"/>
    </row>
    <row r="73" spans="1:10" ht="16.5" customHeight="1">
      <c r="A73" s="32" t="s">
        <v>53</v>
      </c>
      <c r="B73" s="32"/>
      <c r="C73" s="19"/>
      <c r="D73" s="19"/>
      <c r="E73" s="88">
        <f>SUM(E69:E72)</f>
        <v>-3.141</v>
      </c>
      <c r="F73" s="144" t="s">
        <v>8</v>
      </c>
      <c r="G73" s="90" t="s">
        <v>8</v>
      </c>
      <c r="H73" s="91" t="s">
        <v>8</v>
      </c>
      <c r="I73" s="48"/>
      <c r="J73" s="140"/>
    </row>
    <row r="74" spans="1:10" ht="16.5" customHeight="1">
      <c r="A74" s="206" t="s">
        <v>54</v>
      </c>
      <c r="B74" s="206"/>
      <c r="C74" s="9"/>
      <c r="D74" s="9"/>
      <c r="E74" s="157">
        <f>E68+E73</f>
        <v>-38.09000000000001</v>
      </c>
      <c r="F74" s="158" t="s">
        <v>8</v>
      </c>
      <c r="G74" s="80" t="s">
        <v>8</v>
      </c>
      <c r="H74" s="81" t="s">
        <v>8</v>
      </c>
      <c r="I74" s="49"/>
      <c r="J74" s="100"/>
    </row>
    <row r="75" spans="1:10" ht="15" customHeight="1">
      <c r="A75" s="9"/>
      <c r="B75" s="9"/>
      <c r="C75" s="9"/>
      <c r="D75" s="9"/>
      <c r="E75" s="45"/>
      <c r="F75" s="45"/>
      <c r="G75" s="45"/>
      <c r="H75" s="45"/>
      <c r="I75" s="44"/>
      <c r="J75" s="44"/>
    </row>
    <row r="76" spans="1:10" ht="12.75" customHeight="1">
      <c r="A76" s="62"/>
      <c r="B76" s="52"/>
      <c r="C76" s="54"/>
      <c r="D76" s="54"/>
      <c r="E76" s="55">
        <f aca="true" t="shared" si="2" ref="E76:J76">E$3</f>
        <v>2014</v>
      </c>
      <c r="F76" s="55">
        <f t="shared" si="2"/>
        <v>2013</v>
      </c>
      <c r="G76" s="55">
        <f t="shared" si="2"/>
        <v>2013</v>
      </c>
      <c r="H76" s="55">
        <f t="shared" si="2"/>
        <v>2012</v>
      </c>
      <c r="I76" s="55">
        <f t="shared" si="2"/>
        <v>2011</v>
      </c>
      <c r="J76" s="55">
        <f t="shared" si="2"/>
        <v>2010</v>
      </c>
    </row>
    <row r="77" spans="1:10" ht="12.75" customHeight="1">
      <c r="A77" s="56"/>
      <c r="B77" s="56"/>
      <c r="C77" s="54"/>
      <c r="D77" s="54"/>
      <c r="E77" s="55"/>
      <c r="F77" s="55"/>
      <c r="G77" s="55"/>
      <c r="H77" s="55"/>
      <c r="I77" s="55">
        <f>IF(I$4="","",I$4)</f>
      </c>
      <c r="J77" s="55"/>
    </row>
    <row r="78" spans="1:10" s="16" customFormat="1" ht="15" customHeight="1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</row>
    <row r="79" ht="1.5" customHeight="1"/>
    <row r="80" spans="1:10" ht="15" customHeight="1">
      <c r="A80" s="200" t="s">
        <v>56</v>
      </c>
      <c r="B80" s="200"/>
      <c r="C80" s="6"/>
      <c r="D80" s="6"/>
      <c r="E80" s="63">
        <f>IF(E7=0,"",IF(E14=0,"",(E14/E7))*100)</f>
        <v>18.19495597199644</v>
      </c>
      <c r="F80" s="99">
        <f>IF(F7=0,"",IF(F14=0,"",(F14/F7))*100)</f>
        <v>16.892399646252365</v>
      </c>
      <c r="G80" s="97">
        <f>IF(G7=0,"",IF(G14=0,"",(G14/G7))*100)</f>
        <v>12.5729589334974</v>
      </c>
      <c r="H80" s="50">
        <f>IF(H14=0,"-",IF(H7=0,"-",H14/H7))*100</f>
        <v>12.590772249607138</v>
      </c>
      <c r="I80" s="50"/>
      <c r="J80" s="146"/>
    </row>
    <row r="81" spans="1:11" ht="15" customHeight="1">
      <c r="A81" s="200" t="s">
        <v>57</v>
      </c>
      <c r="B81" s="200"/>
      <c r="C81" s="6"/>
      <c r="D81" s="6"/>
      <c r="E81" s="63">
        <f>IF(E20=0,"-",IF(E7=0,"-",E20/E7)*100)</f>
        <v>12.775825759332085</v>
      </c>
      <c r="F81" s="99">
        <f>IF(F20=0,"-",IF(F7=0,"-",F20/F7)*100)</f>
        <v>12.683973301228168</v>
      </c>
      <c r="G81" s="63">
        <f>IF(G20=0,"-",IF(G7=0,"-",G20/G7)*100)</f>
        <v>5.4773482435625045</v>
      </c>
      <c r="H81" s="50">
        <f>IF(H20=0,"-",IF(H7=0,"-",H20/H7)*100)</f>
        <v>8.181659765562989</v>
      </c>
      <c r="I81" s="50"/>
      <c r="J81" s="99"/>
      <c r="K81" s="13"/>
    </row>
    <row r="82" spans="1:11" ht="15" customHeight="1">
      <c r="A82" s="200" t="s">
        <v>58</v>
      </c>
      <c r="B82" s="200"/>
      <c r="C82" s="7"/>
      <c r="D82" s="7"/>
      <c r="E82" s="63" t="s">
        <v>8</v>
      </c>
      <c r="F82" s="99" t="s">
        <v>8</v>
      </c>
      <c r="G82" s="188" t="s">
        <v>8</v>
      </c>
      <c r="H82" s="99" t="str">
        <f>IF((H47=0),"-",(H24/((H47+J47)/2)*100))</f>
        <v>-</v>
      </c>
      <c r="I82" s="50"/>
      <c r="J82" s="99"/>
      <c r="K82" s="13"/>
    </row>
    <row r="83" spans="1:11" ht="15" customHeight="1">
      <c r="A83" s="200" t="s">
        <v>59</v>
      </c>
      <c r="B83" s="200"/>
      <c r="C83" s="7"/>
      <c r="D83" s="7"/>
      <c r="E83" s="63" t="s">
        <v>8</v>
      </c>
      <c r="F83" s="99" t="s">
        <v>8</v>
      </c>
      <c r="G83" s="188" t="s">
        <v>8</v>
      </c>
      <c r="H83" s="99" t="str">
        <f>IF((H47=0),"-",((H17+H18)/((H47+H48+H49+H51+J47+J48+J49+J51)/2)*100))</f>
        <v>-</v>
      </c>
      <c r="I83" s="50"/>
      <c r="J83" s="99"/>
      <c r="K83" s="13"/>
    </row>
    <row r="84" spans="1:11" ht="15" customHeight="1">
      <c r="A84" s="200" t="s">
        <v>60</v>
      </c>
      <c r="B84" s="200"/>
      <c r="C84" s="6"/>
      <c r="D84" s="6"/>
      <c r="E84" s="67">
        <f>IF(E47=0,"-",((E47+E48)/E55*100))</f>
        <v>34.27752316043107</v>
      </c>
      <c r="F84" s="101" t="str">
        <f>IF(F47=0,"-",((F47+F48)/F55*100))</f>
        <v>-</v>
      </c>
      <c r="G84" s="67">
        <f>IF(G47=0,"-",((G47+G48)/G55*100))</f>
        <v>32.08073603671414</v>
      </c>
      <c r="H84" s="176" t="str">
        <f>IF(H47=0,"-",((H47+H48)/H55*100))</f>
        <v>-</v>
      </c>
      <c r="I84" s="176"/>
      <c r="J84" s="101"/>
      <c r="K84" s="13"/>
    </row>
    <row r="85" spans="1:11" ht="15" customHeight="1">
      <c r="A85" s="200" t="s">
        <v>61</v>
      </c>
      <c r="B85" s="200"/>
      <c r="C85" s="6"/>
      <c r="D85" s="6"/>
      <c r="E85" s="64">
        <f>IF((E51+E49-E43-E41-E37)=0,"-",(E51+E49-E43-E41-E37))</f>
        <v>1693.4710000000002</v>
      </c>
      <c r="F85" s="102" t="str">
        <f>IF((F51+F49-F43-F41-F37)=0,"-",(F51+F49-F43-F41-F37))</f>
        <v>-</v>
      </c>
      <c r="G85" s="64">
        <f>IF((G51+G49-G43-G41-G37)=0,"-",(G51+G49-G43-G41-G37))</f>
        <v>1646.6529999999996</v>
      </c>
      <c r="H85" s="1" t="str">
        <f>IF((H51+H49-H43-H41-H37)=0,"-",(H51+H49-H43-H41-H37))</f>
        <v>-</v>
      </c>
      <c r="I85" s="1"/>
      <c r="J85" s="102"/>
      <c r="K85" s="13"/>
    </row>
    <row r="86" spans="1:10" ht="15" customHeight="1">
      <c r="A86" s="200" t="s">
        <v>62</v>
      </c>
      <c r="B86" s="200"/>
      <c r="C86" s="3"/>
      <c r="D86" s="3"/>
      <c r="E86" s="65">
        <f>IF((E47=0),"-",((E51+E49)/(E47+E48)))</f>
        <v>1.2638594856503915</v>
      </c>
      <c r="F86" s="103" t="str">
        <f>IF((F47=0),"-",((F51+F49)/(F47+F48)))</f>
        <v>-</v>
      </c>
      <c r="G86" s="65">
        <f>IF((G47=0),"-",((G51+G49)/(G47+G48)))</f>
        <v>1.3176436361932355</v>
      </c>
      <c r="H86" s="33" t="str">
        <f>IF((H47=0),"-",((H51+H49)/(H47+H48)))</f>
        <v>-</v>
      </c>
      <c r="I86" s="33"/>
      <c r="J86" s="103"/>
    </row>
    <row r="87" spans="1:10" ht="15" customHeight="1">
      <c r="A87" s="202" t="s">
        <v>63</v>
      </c>
      <c r="B87" s="202"/>
      <c r="C87" s="21"/>
      <c r="D87" s="21"/>
      <c r="E87" s="66" t="s">
        <v>8</v>
      </c>
      <c r="F87" s="147" t="s">
        <v>8</v>
      </c>
      <c r="G87" s="66">
        <v>1561</v>
      </c>
      <c r="H87" s="17">
        <v>1343</v>
      </c>
      <c r="I87" s="17"/>
      <c r="J87" s="147"/>
    </row>
    <row r="88" spans="1:10" ht="15" customHeight="1">
      <c r="A88" s="121" t="s">
        <v>107</v>
      </c>
      <c r="B88" s="120"/>
      <c r="C88" s="120"/>
      <c r="D88" s="120"/>
      <c r="E88" s="120"/>
      <c r="F88" s="120"/>
      <c r="G88" s="120"/>
      <c r="H88" s="120"/>
      <c r="I88" s="120"/>
      <c r="J88" s="120"/>
    </row>
    <row r="89" spans="1:10" ht="15" customHeight="1">
      <c r="A89" s="121"/>
      <c r="B89" s="5"/>
      <c r="C89" s="5"/>
      <c r="D89" s="5"/>
      <c r="E89" s="121"/>
      <c r="F89" s="121"/>
      <c r="G89" s="121"/>
      <c r="H89" s="121"/>
      <c r="I89" s="5"/>
      <c r="J89" s="5"/>
    </row>
    <row r="90" spans="1:10" ht="15">
      <c r="A90" s="121"/>
      <c r="B90" s="121"/>
      <c r="C90" s="121"/>
      <c r="D90" s="121"/>
      <c r="E90" s="121"/>
      <c r="F90" s="121"/>
      <c r="G90" s="121"/>
      <c r="H90" s="121"/>
      <c r="I90" s="122"/>
      <c r="J90" s="122"/>
    </row>
    <row r="91" spans="1:10" ht="15">
      <c r="A91" s="121"/>
      <c r="B91" s="121"/>
      <c r="C91" s="121"/>
      <c r="D91" s="121"/>
      <c r="E91" s="42"/>
      <c r="F91" s="42"/>
      <c r="G91" s="42"/>
      <c r="H91" s="42"/>
      <c r="I91" s="122"/>
      <c r="J91" s="122"/>
    </row>
    <row r="92" spans="1:10" ht="15">
      <c r="A92" s="121"/>
      <c r="B92" s="20"/>
      <c r="C92" s="20"/>
      <c r="D92" s="20"/>
      <c r="E92" s="42"/>
      <c r="F92" s="42"/>
      <c r="G92" s="42"/>
      <c r="H92" s="42"/>
      <c r="I92" s="20"/>
      <c r="J92" s="20"/>
    </row>
    <row r="93" spans="1:10" ht="15">
      <c r="A93" s="121"/>
      <c r="B93" s="20"/>
      <c r="C93" s="20"/>
      <c r="D93" s="20"/>
      <c r="E93" s="42"/>
      <c r="F93" s="42"/>
      <c r="G93" s="42"/>
      <c r="H93" s="42"/>
      <c r="I93" s="20"/>
      <c r="J93" s="20"/>
    </row>
    <row r="94" spans="1:10" ht="15">
      <c r="A94" s="20"/>
      <c r="B94" s="20"/>
      <c r="C94" s="20"/>
      <c r="D94" s="20"/>
      <c r="E94" s="42"/>
      <c r="F94" s="42"/>
      <c r="G94" s="42"/>
      <c r="H94" s="42"/>
      <c r="I94" s="20"/>
      <c r="J94" s="20"/>
    </row>
    <row r="95" spans="1:10" ht="15">
      <c r="A95" s="20"/>
      <c r="B95" s="20"/>
      <c r="C95" s="20"/>
      <c r="D95" s="20"/>
      <c r="E95" s="42"/>
      <c r="F95" s="42"/>
      <c r="G95" s="42"/>
      <c r="H95" s="42"/>
      <c r="I95" s="20"/>
      <c r="J95" s="20"/>
    </row>
    <row r="96" spans="1:10" ht="15">
      <c r="A96" s="20"/>
      <c r="B96" s="20"/>
      <c r="C96" s="20"/>
      <c r="D96" s="20"/>
      <c r="E96" s="42"/>
      <c r="F96" s="42"/>
      <c r="G96" s="42"/>
      <c r="H96" s="42"/>
      <c r="I96" s="20"/>
      <c r="J96" s="20"/>
    </row>
    <row r="97" spans="1:10" ht="15">
      <c r="A97" s="20"/>
      <c r="B97" s="20"/>
      <c r="C97" s="20"/>
      <c r="D97" s="20"/>
      <c r="E97" s="42"/>
      <c r="F97" s="42"/>
      <c r="G97" s="42"/>
      <c r="H97" s="42"/>
      <c r="I97" s="20"/>
      <c r="J97" s="20"/>
    </row>
    <row r="98" spans="1:10" ht="15">
      <c r="A98" s="20"/>
      <c r="B98" s="20"/>
      <c r="C98" s="20"/>
      <c r="D98" s="20"/>
      <c r="E98" s="42"/>
      <c r="F98" s="42"/>
      <c r="G98" s="42"/>
      <c r="H98" s="42"/>
      <c r="I98" s="20"/>
      <c r="J98" s="20"/>
    </row>
    <row r="99" spans="1:10" ht="15">
      <c r="A99" s="20"/>
      <c r="B99" s="20"/>
      <c r="C99" s="20"/>
      <c r="D99" s="20"/>
      <c r="E99" s="42"/>
      <c r="F99" s="42"/>
      <c r="G99" s="42"/>
      <c r="H99" s="42"/>
      <c r="I99" s="20"/>
      <c r="J99" s="20"/>
    </row>
    <row r="100" spans="1:10" ht="15">
      <c r="A100" s="20"/>
      <c r="B100" s="20"/>
      <c r="C100" s="20"/>
      <c r="D100" s="20"/>
      <c r="E100" s="42"/>
      <c r="F100" s="42"/>
      <c r="G100" s="42"/>
      <c r="H100" s="42"/>
      <c r="I100" s="20"/>
      <c r="J100" s="20"/>
    </row>
    <row r="101" spans="1:10" ht="15">
      <c r="A101" s="20"/>
      <c r="B101" s="20"/>
      <c r="C101" s="20"/>
      <c r="D101" s="20"/>
      <c r="E101" s="42"/>
      <c r="F101" s="42"/>
      <c r="G101" s="42"/>
      <c r="H101" s="42"/>
      <c r="I101" s="20"/>
      <c r="J101" s="20"/>
    </row>
    <row r="102" spans="1:10" ht="15">
      <c r="A102" s="20"/>
      <c r="B102" s="20"/>
      <c r="C102" s="20"/>
      <c r="D102" s="20"/>
      <c r="E102" s="42"/>
      <c r="F102" s="42"/>
      <c r="G102" s="42"/>
      <c r="H102" s="42"/>
      <c r="I102" s="20"/>
      <c r="J102" s="20"/>
    </row>
  </sheetData>
  <sheetProtection/>
  <mergeCells count="21">
    <mergeCell ref="A72:B72"/>
    <mergeCell ref="A74:B74"/>
    <mergeCell ref="A80:B80"/>
    <mergeCell ref="A81:B81"/>
    <mergeCell ref="A1:J1"/>
    <mergeCell ref="A61:B61"/>
    <mergeCell ref="A62:B62"/>
    <mergeCell ref="A63:B63"/>
    <mergeCell ref="A64:B64"/>
    <mergeCell ref="A65:B65"/>
    <mergeCell ref="A67:B67"/>
    <mergeCell ref="A68:B68"/>
    <mergeCell ref="A69:B69"/>
    <mergeCell ref="A70:B70"/>
    <mergeCell ref="A71:B71"/>
    <mergeCell ref="A83:B83"/>
    <mergeCell ref="A84:B84"/>
    <mergeCell ref="A85:B85"/>
    <mergeCell ref="A86:B86"/>
    <mergeCell ref="A87:B87"/>
    <mergeCell ref="A82:B8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8" width="9.7109375" style="39" customWidth="1"/>
    <col min="9" max="10" width="9.7109375" style="0" customWidth="1"/>
  </cols>
  <sheetData>
    <row r="1" spans="1:10" ht="18" customHeight="1">
      <c r="A1" s="201" t="s">
        <v>80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5" customHeight="1">
      <c r="A2" s="29" t="s">
        <v>68</v>
      </c>
      <c r="B2" s="12"/>
      <c r="C2" s="12"/>
      <c r="D2" s="12"/>
      <c r="E2" s="41"/>
      <c r="F2" s="41"/>
      <c r="G2" s="41"/>
      <c r="H2" s="41"/>
      <c r="I2" s="13"/>
      <c r="J2" s="13"/>
    </row>
    <row r="3" spans="1:10" ht="12.75" customHeight="1">
      <c r="A3" s="52"/>
      <c r="B3" s="52"/>
      <c r="C3" s="57"/>
      <c r="D3" s="54"/>
      <c r="E3" s="55">
        <v>2014</v>
      </c>
      <c r="F3" s="55">
        <v>2013</v>
      </c>
      <c r="G3" s="55">
        <v>2013</v>
      </c>
      <c r="H3" s="55">
        <v>2012</v>
      </c>
      <c r="I3" s="55">
        <v>2011</v>
      </c>
      <c r="J3" s="55">
        <v>2010</v>
      </c>
    </row>
    <row r="4" spans="1:10" ht="12.75" customHeight="1">
      <c r="A4" s="56"/>
      <c r="B4" s="56"/>
      <c r="C4" s="57"/>
      <c r="D4" s="54"/>
      <c r="E4" s="55" t="s">
        <v>112</v>
      </c>
      <c r="F4" s="55" t="s">
        <v>112</v>
      </c>
      <c r="G4" s="55"/>
      <c r="H4" s="55"/>
      <c r="I4" s="55"/>
      <c r="J4" s="55"/>
    </row>
    <row r="5" spans="1:10" s="15" customFormat="1" ht="12.75" customHeight="1">
      <c r="A5" s="53" t="s">
        <v>9</v>
      </c>
      <c r="B5" s="59"/>
      <c r="C5" s="57"/>
      <c r="D5" s="57" t="s">
        <v>64</v>
      </c>
      <c r="E5" s="58"/>
      <c r="F5" s="58" t="s">
        <v>7</v>
      </c>
      <c r="G5" s="58" t="s">
        <v>7</v>
      </c>
      <c r="H5" s="58" t="s">
        <v>7</v>
      </c>
      <c r="I5" s="58" t="s">
        <v>7</v>
      </c>
      <c r="J5" s="58" t="s">
        <v>7</v>
      </c>
    </row>
    <row r="6" ht="1.5" customHeight="1"/>
    <row r="7" spans="1:10" ht="15" customHeight="1">
      <c r="A7" s="27" t="s">
        <v>10</v>
      </c>
      <c r="B7" s="6"/>
      <c r="C7" s="6"/>
      <c r="D7" s="6"/>
      <c r="E7" s="71">
        <v>269.108</v>
      </c>
      <c r="F7" s="100">
        <v>254.628</v>
      </c>
      <c r="G7" s="71">
        <v>1002.554</v>
      </c>
      <c r="H7" s="49">
        <v>1010.515</v>
      </c>
      <c r="I7" s="49">
        <v>1091.121</v>
      </c>
      <c r="J7" s="100">
        <v>1009.9200000000001</v>
      </c>
    </row>
    <row r="8" spans="1:10" ht="15" customHeight="1">
      <c r="A8" s="27" t="s">
        <v>11</v>
      </c>
      <c r="B8" s="3"/>
      <c r="C8" s="3"/>
      <c r="D8" s="3"/>
      <c r="E8" s="70">
        <v>-206.475</v>
      </c>
      <c r="F8" s="138">
        <v>-193.757</v>
      </c>
      <c r="G8" s="70">
        <v>-772.122</v>
      </c>
      <c r="H8" s="44">
        <v>-774.9920000000001</v>
      </c>
      <c r="I8" s="44">
        <v>-836.7280000000001</v>
      </c>
      <c r="J8" s="138">
        <v>-803.8850000000001</v>
      </c>
    </row>
    <row r="9" spans="1:10" ht="15" customHeight="1">
      <c r="A9" s="27" t="s">
        <v>12</v>
      </c>
      <c r="B9" s="3"/>
      <c r="C9" s="3"/>
      <c r="D9" s="3"/>
      <c r="E9" s="70"/>
      <c r="F9" s="138"/>
      <c r="G9" s="70"/>
      <c r="H9" s="44"/>
      <c r="I9" s="44"/>
      <c r="J9" s="138"/>
    </row>
    <row r="10" spans="1:10" ht="15" customHeight="1">
      <c r="A10" s="27" t="s">
        <v>13</v>
      </c>
      <c r="B10" s="3"/>
      <c r="C10" s="3"/>
      <c r="D10" s="3"/>
      <c r="E10" s="70"/>
      <c r="F10" s="138"/>
      <c r="G10" s="70"/>
      <c r="H10" s="44"/>
      <c r="I10" s="44"/>
      <c r="J10" s="138"/>
    </row>
    <row r="11" spans="1:10" ht="15" customHeight="1">
      <c r="A11" s="28" t="s">
        <v>14</v>
      </c>
      <c r="B11" s="21"/>
      <c r="C11" s="21"/>
      <c r="D11" s="21"/>
      <c r="E11" s="69"/>
      <c r="F11" s="137"/>
      <c r="G11" s="69"/>
      <c r="H11" s="46"/>
      <c r="I11" s="46"/>
      <c r="J11" s="137"/>
    </row>
    <row r="12" spans="1:10" ht="15" customHeight="1">
      <c r="A12" s="10" t="s">
        <v>0</v>
      </c>
      <c r="B12" s="10"/>
      <c r="C12" s="10"/>
      <c r="D12" s="10"/>
      <c r="E12" s="71">
        <f aca="true" t="shared" si="0" ref="E12:J12">SUM(E7:E11)</f>
        <v>62.63300000000001</v>
      </c>
      <c r="F12" s="100">
        <f t="shared" si="0"/>
        <v>60.87099999999998</v>
      </c>
      <c r="G12" s="71">
        <f t="shared" si="0"/>
        <v>230.43200000000002</v>
      </c>
      <c r="H12" s="49">
        <f t="shared" si="0"/>
        <v>235.5229999999999</v>
      </c>
      <c r="I12" s="49">
        <f t="shared" si="0"/>
        <v>254.39300000000003</v>
      </c>
      <c r="J12" s="100">
        <f t="shared" si="0"/>
        <v>206.03499999999997</v>
      </c>
    </row>
    <row r="13" spans="1:10" ht="15" customHeight="1">
      <c r="A13" s="28" t="s">
        <v>76</v>
      </c>
      <c r="B13" s="21"/>
      <c r="C13" s="21"/>
      <c r="D13" s="21"/>
      <c r="E13" s="69">
        <v>-8.596</v>
      </c>
      <c r="F13" s="137">
        <v>-7.210000000000001</v>
      </c>
      <c r="G13" s="69">
        <v>-29.915000000000003</v>
      </c>
      <c r="H13" s="46">
        <v>-31.948</v>
      </c>
      <c r="I13" s="46">
        <v>-35.849000000000004</v>
      </c>
      <c r="J13" s="137">
        <v>-40.729</v>
      </c>
    </row>
    <row r="14" spans="1:10" ht="15" customHeight="1">
      <c r="A14" s="10" t="s">
        <v>1</v>
      </c>
      <c r="B14" s="10"/>
      <c r="C14" s="10"/>
      <c r="D14" s="10"/>
      <c r="E14" s="71">
        <f aca="true" t="shared" si="1" ref="E14:J14">SUM(E12:E13)</f>
        <v>54.037000000000006</v>
      </c>
      <c r="F14" s="100">
        <f t="shared" si="1"/>
        <v>53.66099999999998</v>
      </c>
      <c r="G14" s="71">
        <f t="shared" si="1"/>
        <v>200.51700000000002</v>
      </c>
      <c r="H14" s="49">
        <f t="shared" si="1"/>
        <v>203.5749999999999</v>
      </c>
      <c r="I14" s="49">
        <f t="shared" si="1"/>
        <v>218.54400000000004</v>
      </c>
      <c r="J14" s="100">
        <f t="shared" si="1"/>
        <v>165.30599999999998</v>
      </c>
    </row>
    <row r="15" spans="1:10" ht="15" customHeight="1">
      <c r="A15" s="27" t="s">
        <v>16</v>
      </c>
      <c r="B15" s="4"/>
      <c r="C15" s="4"/>
      <c r="D15" s="4"/>
      <c r="E15" s="70">
        <v>-0.375</v>
      </c>
      <c r="F15" s="138"/>
      <c r="G15" s="70">
        <v>-0.696</v>
      </c>
      <c r="H15" s="44"/>
      <c r="I15" s="44"/>
      <c r="J15" s="138"/>
    </row>
    <row r="16" spans="1:10" ht="15" customHeight="1">
      <c r="A16" s="28" t="s">
        <v>17</v>
      </c>
      <c r="B16" s="21"/>
      <c r="C16" s="21"/>
      <c r="D16" s="21"/>
      <c r="E16" s="69"/>
      <c r="F16" s="137"/>
      <c r="G16" s="69"/>
      <c r="H16" s="46"/>
      <c r="I16" s="46"/>
      <c r="J16" s="137"/>
    </row>
    <row r="17" spans="1:10" ht="15" customHeight="1">
      <c r="A17" s="10" t="s">
        <v>2</v>
      </c>
      <c r="B17" s="10"/>
      <c r="C17" s="10"/>
      <c r="D17" s="10"/>
      <c r="E17" s="71">
        <f aca="true" t="shared" si="2" ref="E17:J17">SUM(E14:E16)</f>
        <v>53.662000000000006</v>
      </c>
      <c r="F17" s="100">
        <f t="shared" si="2"/>
        <v>53.66099999999998</v>
      </c>
      <c r="G17" s="71">
        <f t="shared" si="2"/>
        <v>199.82100000000003</v>
      </c>
      <c r="H17" s="49">
        <f t="shared" si="2"/>
        <v>203.5749999999999</v>
      </c>
      <c r="I17" s="49">
        <f t="shared" si="2"/>
        <v>218.54400000000004</v>
      </c>
      <c r="J17" s="100">
        <f t="shared" si="2"/>
        <v>165.30599999999998</v>
      </c>
    </row>
    <row r="18" spans="1:10" ht="15" customHeight="1">
      <c r="A18" s="27" t="s">
        <v>18</v>
      </c>
      <c r="B18" s="3"/>
      <c r="C18" s="3"/>
      <c r="D18" s="3"/>
      <c r="E18" s="70">
        <v>9.84</v>
      </c>
      <c r="F18" s="138">
        <v>7.936</v>
      </c>
      <c r="G18" s="70">
        <v>18.599</v>
      </c>
      <c r="H18" s="44">
        <v>3.121</v>
      </c>
      <c r="I18" s="44">
        <v>7.440999999999999</v>
      </c>
      <c r="J18" s="138">
        <v>25.029000000000003</v>
      </c>
    </row>
    <row r="19" spans="1:10" ht="15" customHeight="1">
      <c r="A19" s="28" t="s">
        <v>19</v>
      </c>
      <c r="B19" s="21"/>
      <c r="C19" s="21"/>
      <c r="D19" s="21"/>
      <c r="E19" s="69">
        <v>-12.924000000000001</v>
      </c>
      <c r="F19" s="137">
        <v>-10.787999999999998</v>
      </c>
      <c r="G19" s="69">
        <v>-65.11699999999999</v>
      </c>
      <c r="H19" s="46">
        <v>-52.162000000000006</v>
      </c>
      <c r="I19" s="46">
        <v>-57.175</v>
      </c>
      <c r="J19" s="137">
        <v>-39.35</v>
      </c>
    </row>
    <row r="20" spans="1:10" ht="15" customHeight="1">
      <c r="A20" s="10" t="s">
        <v>3</v>
      </c>
      <c r="B20" s="10"/>
      <c r="C20" s="10"/>
      <c r="D20" s="10"/>
      <c r="E20" s="71">
        <f aca="true" t="shared" si="3" ref="E20:J20">SUM(E17:E19)</f>
        <v>50.57800000000001</v>
      </c>
      <c r="F20" s="100">
        <f t="shared" si="3"/>
        <v>50.80899999999998</v>
      </c>
      <c r="G20" s="71">
        <f t="shared" si="3"/>
        <v>153.30300000000003</v>
      </c>
      <c r="H20" s="49">
        <f t="shared" si="3"/>
        <v>154.5339999999999</v>
      </c>
      <c r="I20" s="49">
        <f t="shared" si="3"/>
        <v>168.81000000000006</v>
      </c>
      <c r="J20" s="100">
        <f t="shared" si="3"/>
        <v>150.98499999999999</v>
      </c>
    </row>
    <row r="21" spans="1:10" ht="15" customHeight="1">
      <c r="A21" s="27" t="s">
        <v>20</v>
      </c>
      <c r="B21" s="3"/>
      <c r="C21" s="3"/>
      <c r="D21" s="3"/>
      <c r="E21" s="70">
        <v>-10.308</v>
      </c>
      <c r="F21" s="138">
        <v>-6.707</v>
      </c>
      <c r="G21" s="70">
        <v>-23.41</v>
      </c>
      <c r="H21" s="44">
        <v>-9.964</v>
      </c>
      <c r="I21" s="44">
        <v>-32.93000000000001</v>
      </c>
      <c r="J21" s="138">
        <v>-22.340000000000003</v>
      </c>
    </row>
    <row r="22" spans="1:10" ht="15" customHeight="1">
      <c r="A22" s="28" t="s">
        <v>83</v>
      </c>
      <c r="B22" s="23"/>
      <c r="C22" s="23"/>
      <c r="D22" s="23"/>
      <c r="E22" s="69"/>
      <c r="F22" s="137"/>
      <c r="G22" s="69"/>
      <c r="H22" s="46"/>
      <c r="I22" s="46"/>
      <c r="J22" s="137"/>
    </row>
    <row r="23" spans="1:10" ht="15" customHeight="1">
      <c r="A23" s="31" t="s">
        <v>21</v>
      </c>
      <c r="B23" s="11"/>
      <c r="C23" s="11"/>
      <c r="D23" s="11"/>
      <c r="E23" s="71">
        <f aca="true" t="shared" si="4" ref="E23:J23">SUM(E20:E22)</f>
        <v>40.27000000000001</v>
      </c>
      <c r="F23" s="100">
        <f t="shared" si="4"/>
        <v>44.10199999999998</v>
      </c>
      <c r="G23" s="71">
        <f t="shared" si="4"/>
        <v>129.89300000000003</v>
      </c>
      <c r="H23" s="49">
        <f t="shared" si="4"/>
        <v>144.5699999999999</v>
      </c>
      <c r="I23" s="49">
        <f t="shared" si="4"/>
        <v>135.88000000000005</v>
      </c>
      <c r="J23" s="100">
        <f t="shared" si="4"/>
        <v>128.64499999999998</v>
      </c>
    </row>
    <row r="24" spans="1:10" ht="15" customHeight="1">
      <c r="A24" s="27" t="s">
        <v>22</v>
      </c>
      <c r="B24" s="3"/>
      <c r="C24" s="3"/>
      <c r="D24" s="3"/>
      <c r="E24" s="70">
        <f aca="true" t="shared" si="5" ref="E24:J24">E23-E25</f>
        <v>40.27000000000001</v>
      </c>
      <c r="F24" s="138">
        <f t="shared" si="5"/>
        <v>44.10199999999998</v>
      </c>
      <c r="G24" s="70">
        <f t="shared" si="5"/>
        <v>129.89300000000003</v>
      </c>
      <c r="H24" s="44">
        <f t="shared" si="5"/>
        <v>144.5699999999999</v>
      </c>
      <c r="I24" s="44">
        <f t="shared" si="5"/>
        <v>135.88000000000005</v>
      </c>
      <c r="J24" s="138">
        <f t="shared" si="5"/>
        <v>128.64499999999998</v>
      </c>
    </row>
    <row r="25" spans="1:10" ht="15" customHeight="1">
      <c r="A25" s="27" t="s">
        <v>85</v>
      </c>
      <c r="B25" s="3"/>
      <c r="C25" s="3"/>
      <c r="D25" s="3"/>
      <c r="E25" s="70"/>
      <c r="F25" s="138"/>
      <c r="G25" s="70"/>
      <c r="H25" s="44"/>
      <c r="I25" s="44"/>
      <c r="J25" s="138"/>
    </row>
    <row r="26" spans="1:10" ht="10.5" customHeight="1">
      <c r="A26" s="3"/>
      <c r="B26" s="3"/>
      <c r="C26" s="3"/>
      <c r="D26" s="3"/>
      <c r="E26" s="70"/>
      <c r="F26" s="138"/>
      <c r="G26" s="70"/>
      <c r="H26" s="44"/>
      <c r="I26" s="44"/>
      <c r="J26" s="44"/>
    </row>
    <row r="27" spans="1:10" ht="15" customHeight="1">
      <c r="A27" s="160" t="s">
        <v>95</v>
      </c>
      <c r="B27" s="161"/>
      <c r="C27" s="161"/>
      <c r="D27" s="161"/>
      <c r="E27" s="162"/>
      <c r="F27" s="164"/>
      <c r="G27" s="162">
        <v>-6.521</v>
      </c>
      <c r="H27" s="163"/>
      <c r="I27" s="163"/>
      <c r="J27" s="163"/>
    </row>
    <row r="28" spans="1:10" ht="15" customHeight="1">
      <c r="A28" s="165" t="s">
        <v>96</v>
      </c>
      <c r="B28" s="166"/>
      <c r="C28" s="166"/>
      <c r="D28" s="166"/>
      <c r="E28" s="167">
        <f aca="true" t="shared" si="6" ref="E28:J28">E14-E27</f>
        <v>54.037000000000006</v>
      </c>
      <c r="F28" s="169">
        <f t="shared" si="6"/>
        <v>53.66099999999998</v>
      </c>
      <c r="G28" s="167">
        <f>G14-G27</f>
        <v>207.038</v>
      </c>
      <c r="H28" s="168">
        <f>H14-H27</f>
        <v>203.5749999999999</v>
      </c>
      <c r="I28" s="168">
        <f t="shared" si="6"/>
        <v>218.54400000000004</v>
      </c>
      <c r="J28" s="168">
        <f t="shared" si="6"/>
        <v>165.30599999999998</v>
      </c>
    </row>
    <row r="29" spans="1:10" ht="15">
      <c r="A29" s="3"/>
      <c r="B29" s="3"/>
      <c r="C29" s="3"/>
      <c r="D29" s="3"/>
      <c r="E29" s="44"/>
      <c r="F29" s="44"/>
      <c r="G29" s="44"/>
      <c r="H29" s="44"/>
      <c r="I29" s="44"/>
      <c r="J29" s="44"/>
    </row>
    <row r="30" spans="1:10" ht="12.75" customHeight="1">
      <c r="A30" s="52"/>
      <c r="B30" s="52"/>
      <c r="C30" s="57"/>
      <c r="D30" s="54"/>
      <c r="E30" s="55">
        <f aca="true" t="shared" si="7" ref="E30:J30">E$3</f>
        <v>2014</v>
      </c>
      <c r="F30" s="55">
        <f t="shared" si="7"/>
        <v>2013</v>
      </c>
      <c r="G30" s="55">
        <f t="shared" si="7"/>
        <v>2013</v>
      </c>
      <c r="H30" s="55">
        <f t="shared" si="7"/>
        <v>2012</v>
      </c>
      <c r="I30" s="55">
        <f t="shared" si="7"/>
        <v>2011</v>
      </c>
      <c r="J30" s="55">
        <f t="shared" si="7"/>
        <v>2010</v>
      </c>
    </row>
    <row r="31" spans="1:10" ht="12.75" customHeight="1">
      <c r="A31" s="56"/>
      <c r="B31" s="56"/>
      <c r="C31" s="57"/>
      <c r="D31" s="54"/>
      <c r="E31" s="74"/>
      <c r="F31" s="74"/>
      <c r="G31" s="74"/>
      <c r="H31" s="74"/>
      <c r="I31" s="74">
        <f>IF(I$4="","",I$4)</f>
      </c>
      <c r="J31" s="74"/>
    </row>
    <row r="32" spans="1:10" s="16" customFormat="1" ht="15" customHeight="1">
      <c r="A32" s="53" t="s">
        <v>82</v>
      </c>
      <c r="B32" s="61"/>
      <c r="C32" s="57"/>
      <c r="D32" s="57"/>
      <c r="E32" s="75"/>
      <c r="F32" s="75"/>
      <c r="G32" s="75"/>
      <c r="H32" s="75"/>
      <c r="I32" s="75" t="str">
        <f>IF(I$5=0,"",I$5)</f>
        <v>1)</v>
      </c>
      <c r="J32" s="75"/>
    </row>
    <row r="33" spans="5:10" ht="1.5" customHeight="1">
      <c r="E33" s="76"/>
      <c r="F33" s="76"/>
      <c r="G33" s="76"/>
      <c r="H33" s="76"/>
      <c r="I33" s="36"/>
      <c r="J33" s="36"/>
    </row>
    <row r="34" spans="1:10" ht="15" customHeight="1">
      <c r="A34" s="27" t="s">
        <v>4</v>
      </c>
      <c r="B34" s="7"/>
      <c r="C34" s="7"/>
      <c r="D34" s="7"/>
      <c r="E34" s="70">
        <v>1388.337</v>
      </c>
      <c r="F34" s="138">
        <v>1388.337</v>
      </c>
      <c r="G34" s="70">
        <v>1388.337</v>
      </c>
      <c r="H34" s="44">
        <v>1388.337</v>
      </c>
      <c r="I34" s="44">
        <v>1388.337</v>
      </c>
      <c r="J34" s="138">
        <v>1388.337</v>
      </c>
    </row>
    <row r="35" spans="1:10" ht="15" customHeight="1">
      <c r="A35" s="27" t="s">
        <v>23</v>
      </c>
      <c r="B35" s="6"/>
      <c r="C35" s="6"/>
      <c r="D35" s="6"/>
      <c r="E35" s="70">
        <v>48.698000000000015</v>
      </c>
      <c r="F35" s="138">
        <v>34.735</v>
      </c>
      <c r="G35" s="70">
        <v>47.696000000000005</v>
      </c>
      <c r="H35" s="44">
        <v>32.156000000000006</v>
      </c>
      <c r="I35" s="44">
        <v>21.532</v>
      </c>
      <c r="J35" s="138">
        <v>18.477</v>
      </c>
    </row>
    <row r="36" spans="1:10" ht="15" customHeight="1">
      <c r="A36" s="27" t="s">
        <v>24</v>
      </c>
      <c r="B36" s="6"/>
      <c r="C36" s="6"/>
      <c r="D36" s="6"/>
      <c r="E36" s="70">
        <v>151.14200000000002</v>
      </c>
      <c r="F36" s="138">
        <v>133.83199999999997</v>
      </c>
      <c r="G36" s="70">
        <v>152.00600000000003</v>
      </c>
      <c r="H36" s="44">
        <v>130.59299999999993</v>
      </c>
      <c r="I36" s="44">
        <v>117.33600000000008</v>
      </c>
      <c r="J36" s="138">
        <v>133.327</v>
      </c>
    </row>
    <row r="37" spans="1:10" ht="15" customHeight="1">
      <c r="A37" s="27" t="s">
        <v>25</v>
      </c>
      <c r="B37" s="6"/>
      <c r="C37" s="6"/>
      <c r="D37" s="6"/>
      <c r="E37" s="70">
        <v>0.223</v>
      </c>
      <c r="F37" s="138">
        <v>1.161</v>
      </c>
      <c r="G37" s="70">
        <v>0.106</v>
      </c>
      <c r="H37" s="44">
        <v>0.934</v>
      </c>
      <c r="I37" s="44">
        <v>0.921</v>
      </c>
      <c r="J37" s="138">
        <v>0.9700000000000001</v>
      </c>
    </row>
    <row r="38" spans="1:10" ht="15" customHeight="1">
      <c r="A38" s="28" t="s">
        <v>26</v>
      </c>
      <c r="B38" s="21"/>
      <c r="C38" s="21"/>
      <c r="D38" s="21"/>
      <c r="E38" s="69">
        <v>11.828</v>
      </c>
      <c r="F38" s="137">
        <v>10.030999999999999</v>
      </c>
      <c r="G38" s="69">
        <v>16.233</v>
      </c>
      <c r="H38" s="46">
        <v>10.503</v>
      </c>
      <c r="I38" s="46">
        <v>10.642</v>
      </c>
      <c r="J38" s="137">
        <v>13.812999999999999</v>
      </c>
    </row>
    <row r="39" spans="1:10" ht="15" customHeight="1">
      <c r="A39" s="29" t="s">
        <v>27</v>
      </c>
      <c r="B39" s="10"/>
      <c r="C39" s="10"/>
      <c r="D39" s="10"/>
      <c r="E39" s="93">
        <f aca="true" t="shared" si="8" ref="E39:J39">SUM(E34:E38)</f>
        <v>1600.228</v>
      </c>
      <c r="F39" s="124">
        <f t="shared" si="8"/>
        <v>1568.0959999999998</v>
      </c>
      <c r="G39" s="71">
        <f t="shared" si="8"/>
        <v>1604.378</v>
      </c>
      <c r="H39" s="49">
        <f t="shared" si="8"/>
        <v>1562.5229999999997</v>
      </c>
      <c r="I39" s="49">
        <f t="shared" si="8"/>
        <v>1538.768</v>
      </c>
      <c r="J39" s="100">
        <f t="shared" si="8"/>
        <v>1554.9240000000002</v>
      </c>
    </row>
    <row r="40" spans="1:10" ht="15" customHeight="1">
      <c r="A40" s="27" t="s">
        <v>28</v>
      </c>
      <c r="B40" s="3"/>
      <c r="C40" s="3"/>
      <c r="D40" s="3"/>
      <c r="E40" s="70">
        <v>52.606</v>
      </c>
      <c r="F40" s="138">
        <v>46.150999999999996</v>
      </c>
      <c r="G40" s="70">
        <v>54.206</v>
      </c>
      <c r="H40" s="44">
        <v>42.167</v>
      </c>
      <c r="I40" s="44">
        <v>48.336999999999996</v>
      </c>
      <c r="J40" s="138">
        <v>59.17700000000001</v>
      </c>
    </row>
    <row r="41" spans="1:10" ht="15" customHeight="1">
      <c r="A41" s="27" t="s">
        <v>29</v>
      </c>
      <c r="B41" s="3"/>
      <c r="C41" s="3"/>
      <c r="D41" s="3"/>
      <c r="E41" s="70"/>
      <c r="F41" s="138"/>
      <c r="G41" s="70"/>
      <c r="H41" s="44"/>
      <c r="I41" s="44"/>
      <c r="J41" s="138"/>
    </row>
    <row r="42" spans="1:10" ht="15" customHeight="1">
      <c r="A42" s="27" t="s">
        <v>30</v>
      </c>
      <c r="B42" s="3"/>
      <c r="C42" s="3"/>
      <c r="D42" s="3"/>
      <c r="E42" s="70">
        <v>160.83299999999997</v>
      </c>
      <c r="F42" s="138">
        <v>135.612</v>
      </c>
      <c r="G42" s="70">
        <v>176.309</v>
      </c>
      <c r="H42" s="44">
        <v>128.208</v>
      </c>
      <c r="I42" s="44">
        <v>171.47799999999998</v>
      </c>
      <c r="J42" s="138">
        <v>166.632</v>
      </c>
    </row>
    <row r="43" spans="1:10" ht="15" customHeight="1">
      <c r="A43" s="27" t="s">
        <v>31</v>
      </c>
      <c r="B43" s="3"/>
      <c r="C43" s="3"/>
      <c r="D43" s="3"/>
      <c r="E43" s="70">
        <v>50.777</v>
      </c>
      <c r="F43" s="138">
        <v>109.291</v>
      </c>
      <c r="G43" s="70">
        <v>47.351</v>
      </c>
      <c r="H43" s="44">
        <v>95.004</v>
      </c>
      <c r="I43" s="44">
        <v>95.69</v>
      </c>
      <c r="J43" s="138">
        <v>46.659</v>
      </c>
    </row>
    <row r="44" spans="1:10" ht="15" customHeight="1">
      <c r="A44" s="28" t="s">
        <v>32</v>
      </c>
      <c r="B44" s="21"/>
      <c r="C44" s="21"/>
      <c r="D44" s="21"/>
      <c r="E44" s="69"/>
      <c r="F44" s="137"/>
      <c r="G44" s="69"/>
      <c r="H44" s="46"/>
      <c r="I44" s="46"/>
      <c r="J44" s="137"/>
    </row>
    <row r="45" spans="1:10" ht="15" customHeight="1">
      <c r="A45" s="30" t="s">
        <v>33</v>
      </c>
      <c r="B45" s="18"/>
      <c r="C45" s="18"/>
      <c r="D45" s="18"/>
      <c r="E45" s="95">
        <f aca="true" t="shared" si="9" ref="E45:J45">SUM(E40:E44)</f>
        <v>264.21599999999995</v>
      </c>
      <c r="F45" s="125">
        <f t="shared" si="9"/>
        <v>291.054</v>
      </c>
      <c r="G45" s="77">
        <f t="shared" si="9"/>
        <v>277.866</v>
      </c>
      <c r="H45" s="78">
        <f t="shared" si="9"/>
        <v>265.379</v>
      </c>
      <c r="I45" s="78">
        <f t="shared" si="9"/>
        <v>315.505</v>
      </c>
      <c r="J45" s="114">
        <f t="shared" si="9"/>
        <v>272.468</v>
      </c>
    </row>
    <row r="46" spans="1:10" ht="15" customHeight="1">
      <c r="A46" s="29" t="s">
        <v>34</v>
      </c>
      <c r="B46" s="9"/>
      <c r="C46" s="9"/>
      <c r="D46" s="9"/>
      <c r="E46" s="93">
        <f>E45+E39</f>
        <v>1864.444</v>
      </c>
      <c r="F46" s="124">
        <f>F45+F39</f>
        <v>1859.1499999999996</v>
      </c>
      <c r="G46" s="71">
        <f>G45+G39</f>
        <v>1882.244</v>
      </c>
      <c r="H46" s="49">
        <f>H39+H45</f>
        <v>1827.9019999999996</v>
      </c>
      <c r="I46" s="49">
        <f>I39+I45</f>
        <v>1854.2730000000001</v>
      </c>
      <c r="J46" s="100">
        <f>J39+J45</f>
        <v>1827.3920000000003</v>
      </c>
    </row>
    <row r="47" spans="1:10" ht="15" customHeight="1">
      <c r="A47" s="27" t="s">
        <v>35</v>
      </c>
      <c r="B47" s="3"/>
      <c r="C47" s="3"/>
      <c r="D47" s="3"/>
      <c r="E47" s="70">
        <v>788.8419999999999</v>
      </c>
      <c r="F47" s="138">
        <v>1040.9070000000002</v>
      </c>
      <c r="G47" s="70">
        <v>745.9479999999999</v>
      </c>
      <c r="H47" s="44">
        <v>1010.1930000000001</v>
      </c>
      <c r="I47" s="44">
        <v>916.832</v>
      </c>
      <c r="J47" s="138">
        <v>1005.594</v>
      </c>
    </row>
    <row r="48" spans="1:10" ht="15" customHeight="1">
      <c r="A48" s="27" t="s">
        <v>84</v>
      </c>
      <c r="B48" s="3"/>
      <c r="C48" s="3"/>
      <c r="D48" s="3"/>
      <c r="E48" s="70"/>
      <c r="F48" s="138"/>
      <c r="G48" s="70"/>
      <c r="H48" s="44"/>
      <c r="I48" s="44"/>
      <c r="J48" s="138"/>
    </row>
    <row r="49" spans="1:10" ht="15" customHeight="1">
      <c r="A49" s="27" t="s">
        <v>36</v>
      </c>
      <c r="B49" s="3"/>
      <c r="C49" s="3"/>
      <c r="D49" s="3"/>
      <c r="E49" s="70">
        <v>1.675</v>
      </c>
      <c r="F49" s="138">
        <v>3.722</v>
      </c>
      <c r="G49" s="70">
        <v>1.708</v>
      </c>
      <c r="H49" s="44">
        <v>3.691</v>
      </c>
      <c r="I49" s="44">
        <v>11.448</v>
      </c>
      <c r="J49" s="138">
        <v>10.632</v>
      </c>
    </row>
    <row r="50" spans="1:10" ht="15" customHeight="1">
      <c r="A50" s="27" t="s">
        <v>37</v>
      </c>
      <c r="B50" s="3"/>
      <c r="C50" s="3"/>
      <c r="D50" s="3"/>
      <c r="E50" s="70">
        <v>10.595</v>
      </c>
      <c r="F50" s="138">
        <v>9.649</v>
      </c>
      <c r="G50" s="70">
        <v>10.144</v>
      </c>
      <c r="H50" s="44">
        <v>8.691</v>
      </c>
      <c r="I50" s="44">
        <v>6.415</v>
      </c>
      <c r="J50" s="138">
        <v>8.449000000000002</v>
      </c>
    </row>
    <row r="51" spans="1:10" ht="15" customHeight="1">
      <c r="A51" s="27" t="s">
        <v>38</v>
      </c>
      <c r="B51" s="3"/>
      <c r="C51" s="3"/>
      <c r="D51" s="3"/>
      <c r="E51" s="70">
        <v>932.833</v>
      </c>
      <c r="F51" s="138">
        <v>675.2349999999999</v>
      </c>
      <c r="G51" s="70">
        <v>940.8119999999999</v>
      </c>
      <c r="H51" s="44">
        <v>667.6690000000001</v>
      </c>
      <c r="I51" s="44">
        <v>751.14</v>
      </c>
      <c r="J51" s="138">
        <v>664.3820000000001</v>
      </c>
    </row>
    <row r="52" spans="1:10" ht="15" customHeight="1">
      <c r="A52" s="27" t="s">
        <v>39</v>
      </c>
      <c r="B52" s="3"/>
      <c r="C52" s="3"/>
      <c r="D52" s="3"/>
      <c r="E52" s="70">
        <v>130.49900000000002</v>
      </c>
      <c r="F52" s="138">
        <v>129.637</v>
      </c>
      <c r="G52" s="70">
        <v>183.632</v>
      </c>
      <c r="H52" s="44">
        <v>137.65800000000002</v>
      </c>
      <c r="I52" s="44">
        <v>168.438</v>
      </c>
      <c r="J52" s="138">
        <v>138.335</v>
      </c>
    </row>
    <row r="53" spans="1:10" ht="15" customHeight="1">
      <c r="A53" s="27" t="s">
        <v>77</v>
      </c>
      <c r="B53" s="3"/>
      <c r="C53" s="3"/>
      <c r="D53" s="3"/>
      <c r="E53" s="70"/>
      <c r="F53" s="138"/>
      <c r="G53" s="70"/>
      <c r="H53" s="44"/>
      <c r="I53" s="44"/>
      <c r="J53" s="138"/>
    </row>
    <row r="54" spans="1:10" ht="15" customHeight="1">
      <c r="A54" s="28" t="s">
        <v>40</v>
      </c>
      <c r="B54" s="21"/>
      <c r="C54" s="21"/>
      <c r="D54" s="21"/>
      <c r="E54" s="69"/>
      <c r="F54" s="137"/>
      <c r="G54" s="69"/>
      <c r="H54" s="46"/>
      <c r="I54" s="46"/>
      <c r="J54" s="137"/>
    </row>
    <row r="55" spans="1:10" ht="15" customHeight="1">
      <c r="A55" s="29" t="s">
        <v>41</v>
      </c>
      <c r="B55" s="9"/>
      <c r="C55" s="9"/>
      <c r="D55" s="9"/>
      <c r="E55" s="93">
        <f aca="true" t="shared" si="10" ref="E55:J55">SUM(E47:E54)</f>
        <v>1864.4439999999997</v>
      </c>
      <c r="F55" s="124">
        <f t="shared" si="10"/>
        <v>1859.1499999999999</v>
      </c>
      <c r="G55" s="71">
        <f t="shared" si="10"/>
        <v>1882.2439999999997</v>
      </c>
      <c r="H55" s="49">
        <f t="shared" si="10"/>
        <v>1827.902</v>
      </c>
      <c r="I55" s="49">
        <f t="shared" si="10"/>
        <v>1854.2730000000001</v>
      </c>
      <c r="J55" s="100">
        <f t="shared" si="10"/>
        <v>1827.392</v>
      </c>
    </row>
    <row r="56" spans="1:10" ht="15" customHeight="1">
      <c r="A56" s="9"/>
      <c r="B56" s="9"/>
      <c r="C56" s="9"/>
      <c r="D56" s="9"/>
      <c r="E56" s="44"/>
      <c r="F56" s="44"/>
      <c r="G56" s="44"/>
      <c r="H56" s="44"/>
      <c r="I56" s="44"/>
      <c r="J56" s="44"/>
    </row>
    <row r="57" spans="1:10" ht="12.75" customHeight="1">
      <c r="A57" s="62"/>
      <c r="B57" s="52"/>
      <c r="C57" s="54"/>
      <c r="D57" s="54"/>
      <c r="E57" s="55">
        <f aca="true" t="shared" si="11" ref="E57:J57">E$3</f>
        <v>2014</v>
      </c>
      <c r="F57" s="55">
        <f t="shared" si="11"/>
        <v>2013</v>
      </c>
      <c r="G57" s="55">
        <f t="shared" si="11"/>
        <v>2013</v>
      </c>
      <c r="H57" s="55">
        <f t="shared" si="11"/>
        <v>2012</v>
      </c>
      <c r="I57" s="55">
        <f t="shared" si="11"/>
        <v>2011</v>
      </c>
      <c r="J57" s="55">
        <f t="shared" si="11"/>
        <v>2010</v>
      </c>
    </row>
    <row r="58" spans="1:10" ht="12.75" customHeight="1">
      <c r="A58" s="56"/>
      <c r="B58" s="56"/>
      <c r="C58" s="54"/>
      <c r="D58" s="54"/>
      <c r="E58" s="74"/>
      <c r="F58" s="74"/>
      <c r="G58" s="74"/>
      <c r="H58" s="74"/>
      <c r="I58" s="74">
        <f>IF(I$4="","",I$4)</f>
      </c>
      <c r="J58" s="74"/>
    </row>
    <row r="59" spans="1:10" s="16" customFormat="1" ht="15" customHeight="1">
      <c r="A59" s="62" t="s">
        <v>81</v>
      </c>
      <c r="B59" s="61"/>
      <c r="C59" s="57"/>
      <c r="D59" s="57"/>
      <c r="E59" s="75"/>
      <c r="F59" s="75"/>
      <c r="G59" s="75"/>
      <c r="H59" s="75"/>
      <c r="I59" s="75" t="str">
        <f>IF(I$5=0,"",I$5)</f>
        <v>1)</v>
      </c>
      <c r="J59" s="75"/>
    </row>
    <row r="60" spans="5:10" ht="1.5" customHeight="1">
      <c r="E60" s="76"/>
      <c r="F60" s="76"/>
      <c r="G60" s="76"/>
      <c r="H60" s="76"/>
      <c r="I60" s="36"/>
      <c r="J60" s="36"/>
    </row>
    <row r="61" spans="1:10" ht="24.75" customHeight="1">
      <c r="A61" s="200" t="s">
        <v>42</v>
      </c>
      <c r="B61" s="200"/>
      <c r="C61" s="8"/>
      <c r="D61" s="8"/>
      <c r="E61" s="68">
        <v>34.32600000000001</v>
      </c>
      <c r="F61" s="136">
        <v>43.038</v>
      </c>
      <c r="G61" s="68">
        <v>154.27800000000002</v>
      </c>
      <c r="H61" s="47">
        <v>170.715</v>
      </c>
      <c r="I61" s="47">
        <v>185.12399999999997</v>
      </c>
      <c r="J61" s="136">
        <v>184.89499999999998</v>
      </c>
    </row>
    <row r="62" spans="1:10" ht="15" customHeight="1">
      <c r="A62" s="202" t="s">
        <v>43</v>
      </c>
      <c r="B62" s="202"/>
      <c r="C62" s="22"/>
      <c r="D62" s="22"/>
      <c r="E62" s="69">
        <v>-19.053</v>
      </c>
      <c r="F62" s="137">
        <v>-19.344</v>
      </c>
      <c r="G62" s="69">
        <v>-23.103</v>
      </c>
      <c r="H62" s="46">
        <v>20.253999999999998</v>
      </c>
      <c r="I62" s="46">
        <v>-1.5759999999999987</v>
      </c>
      <c r="J62" s="137">
        <v>4.586</v>
      </c>
    </row>
    <row r="63" spans="1:11" ht="16.5" customHeight="1">
      <c r="A63" s="206" t="s">
        <v>44</v>
      </c>
      <c r="B63" s="206"/>
      <c r="C63" s="24"/>
      <c r="D63" s="24"/>
      <c r="E63" s="73">
        <f aca="true" t="shared" si="12" ref="E63:J63">SUM(E61:E62)</f>
        <v>15.273000000000007</v>
      </c>
      <c r="F63" s="127">
        <f t="shared" si="12"/>
        <v>23.693999999999996</v>
      </c>
      <c r="G63" s="71">
        <f t="shared" si="12"/>
        <v>131.175</v>
      </c>
      <c r="H63" s="49">
        <f t="shared" si="12"/>
        <v>190.969</v>
      </c>
      <c r="I63" s="49">
        <f t="shared" si="12"/>
        <v>183.54799999999997</v>
      </c>
      <c r="J63" s="100">
        <f t="shared" si="12"/>
        <v>189.481</v>
      </c>
      <c r="K63" s="128"/>
    </row>
    <row r="64" spans="1:10" ht="15" customHeight="1">
      <c r="A64" s="200" t="s">
        <v>45</v>
      </c>
      <c r="B64" s="200"/>
      <c r="C64" s="3"/>
      <c r="D64" s="3"/>
      <c r="E64" s="70">
        <v>-10.522</v>
      </c>
      <c r="F64" s="138">
        <v>-10.464</v>
      </c>
      <c r="G64" s="70">
        <v>-61.479</v>
      </c>
      <c r="H64" s="44">
        <v>-58.141</v>
      </c>
      <c r="I64" s="44">
        <v>-28.262999999999998</v>
      </c>
      <c r="J64" s="138">
        <v>-19.281</v>
      </c>
    </row>
    <row r="65" spans="1:10" ht="15" customHeight="1">
      <c r="A65" s="202" t="s">
        <v>78</v>
      </c>
      <c r="B65" s="202"/>
      <c r="C65" s="21"/>
      <c r="D65" s="21"/>
      <c r="E65" s="69"/>
      <c r="F65" s="137"/>
      <c r="G65" s="69"/>
      <c r="H65" s="46"/>
      <c r="I65" s="46">
        <v>6.512</v>
      </c>
      <c r="J65" s="137"/>
    </row>
    <row r="66" spans="1:11" s="39" customFormat="1" ht="16.5" customHeight="1">
      <c r="A66" s="126" t="s">
        <v>46</v>
      </c>
      <c r="B66" s="126"/>
      <c r="C66" s="25"/>
      <c r="D66" s="25"/>
      <c r="E66" s="73">
        <f aca="true" t="shared" si="13" ref="E66:J66">SUM(E63:E65)</f>
        <v>4.7510000000000066</v>
      </c>
      <c r="F66" s="127">
        <f t="shared" si="13"/>
        <v>13.229999999999995</v>
      </c>
      <c r="G66" s="71">
        <f t="shared" si="13"/>
        <v>69.69600000000001</v>
      </c>
      <c r="H66" s="49">
        <f t="shared" si="13"/>
        <v>132.828</v>
      </c>
      <c r="I66" s="49">
        <f t="shared" si="13"/>
        <v>161.79699999999997</v>
      </c>
      <c r="J66" s="100">
        <f t="shared" si="13"/>
        <v>170.2</v>
      </c>
      <c r="K66" s="49"/>
    </row>
    <row r="67" spans="1:10" ht="15" customHeight="1">
      <c r="A67" s="202" t="s">
        <v>47</v>
      </c>
      <c r="B67" s="202"/>
      <c r="C67" s="26"/>
      <c r="D67" s="26"/>
      <c r="E67" s="69"/>
      <c r="F67" s="137"/>
      <c r="G67" s="69"/>
      <c r="H67" s="46"/>
      <c r="I67" s="46"/>
      <c r="J67" s="137"/>
    </row>
    <row r="68" spans="1:11" ht="16.5" customHeight="1">
      <c r="A68" s="206" t="s">
        <v>48</v>
      </c>
      <c r="B68" s="206"/>
      <c r="C68" s="9"/>
      <c r="D68" s="9"/>
      <c r="E68" s="73">
        <f aca="true" t="shared" si="14" ref="E68:J68">SUM(E66:E67)</f>
        <v>4.7510000000000066</v>
      </c>
      <c r="F68" s="127">
        <f t="shared" si="14"/>
        <v>13.229999999999995</v>
      </c>
      <c r="G68" s="71">
        <f t="shared" si="14"/>
        <v>69.69600000000001</v>
      </c>
      <c r="H68" s="49">
        <f t="shared" si="14"/>
        <v>132.828</v>
      </c>
      <c r="I68" s="49">
        <f t="shared" si="14"/>
        <v>161.79699999999997</v>
      </c>
      <c r="J68" s="100">
        <f t="shared" si="14"/>
        <v>170.2</v>
      </c>
      <c r="K68" s="128"/>
    </row>
    <row r="69" spans="1:10" ht="15" customHeight="1">
      <c r="A69" s="200" t="s">
        <v>49</v>
      </c>
      <c r="B69" s="200"/>
      <c r="C69" s="3"/>
      <c r="D69" s="3"/>
      <c r="E69" s="70"/>
      <c r="F69" s="138"/>
      <c r="G69" s="70">
        <v>259.717</v>
      </c>
      <c r="H69" s="44">
        <v>-81.139</v>
      </c>
      <c r="I69" s="44">
        <v>85.61800000000005</v>
      </c>
      <c r="J69" s="138">
        <v>-158.786</v>
      </c>
    </row>
    <row r="70" spans="1:10" ht="15" customHeight="1">
      <c r="A70" s="200" t="s">
        <v>50</v>
      </c>
      <c r="B70" s="200"/>
      <c r="C70" s="3"/>
      <c r="D70" s="3"/>
      <c r="E70" s="70"/>
      <c r="F70" s="138"/>
      <c r="G70" s="70">
        <v>2.93</v>
      </c>
      <c r="H70" s="44"/>
      <c r="I70" s="44"/>
      <c r="J70" s="138"/>
    </row>
    <row r="71" spans="1:10" ht="15" customHeight="1">
      <c r="A71" s="200" t="s">
        <v>51</v>
      </c>
      <c r="B71" s="200"/>
      <c r="C71" s="3"/>
      <c r="D71" s="3"/>
      <c r="E71" s="70"/>
      <c r="F71" s="138"/>
      <c r="G71" s="70"/>
      <c r="H71" s="44">
        <v>-51.5</v>
      </c>
      <c r="I71" s="44"/>
      <c r="J71" s="138"/>
    </row>
    <row r="72" spans="1:10" ht="15" customHeight="1">
      <c r="A72" s="202" t="s">
        <v>52</v>
      </c>
      <c r="B72" s="202"/>
      <c r="C72" s="21"/>
      <c r="D72" s="21"/>
      <c r="E72" s="69"/>
      <c r="F72" s="137"/>
      <c r="G72" s="69">
        <v>-382.714</v>
      </c>
      <c r="H72" s="46"/>
      <c r="I72" s="46">
        <v>-198.101</v>
      </c>
      <c r="J72" s="137"/>
    </row>
    <row r="73" spans="1:11" ht="16.5" customHeight="1">
      <c r="A73" s="32" t="s">
        <v>53</v>
      </c>
      <c r="B73" s="32"/>
      <c r="C73" s="19"/>
      <c r="D73" s="19"/>
      <c r="E73" s="77">
        <f aca="true" t="shared" si="15" ref="E73:J73">SUM(E69:E72)</f>
        <v>0</v>
      </c>
      <c r="F73" s="114">
        <f t="shared" si="15"/>
        <v>0</v>
      </c>
      <c r="G73" s="72">
        <f t="shared" si="15"/>
        <v>-120.06700000000001</v>
      </c>
      <c r="H73" s="48">
        <f t="shared" si="15"/>
        <v>-132.639</v>
      </c>
      <c r="I73" s="48">
        <f t="shared" si="15"/>
        <v>-112.48299999999995</v>
      </c>
      <c r="J73" s="140">
        <f t="shared" si="15"/>
        <v>-158.786</v>
      </c>
      <c r="K73" s="128"/>
    </row>
    <row r="74" spans="1:11" ht="16.5" customHeight="1">
      <c r="A74" s="206" t="s">
        <v>54</v>
      </c>
      <c r="B74" s="206"/>
      <c r="C74" s="9"/>
      <c r="D74" s="9"/>
      <c r="E74" s="73">
        <f aca="true" t="shared" si="16" ref="E74:J74">SUM(E73+E68)</f>
        <v>4.7510000000000066</v>
      </c>
      <c r="F74" s="127">
        <f t="shared" si="16"/>
        <v>13.229999999999995</v>
      </c>
      <c r="G74" s="71">
        <f t="shared" si="16"/>
        <v>-50.370999999999995</v>
      </c>
      <c r="H74" s="49">
        <f t="shared" si="16"/>
        <v>0.18899999999999295</v>
      </c>
      <c r="I74" s="49">
        <f t="shared" si="16"/>
        <v>49.31400000000002</v>
      </c>
      <c r="J74" s="100">
        <f t="shared" si="16"/>
        <v>11.413999999999987</v>
      </c>
      <c r="K74" s="128"/>
    </row>
    <row r="75" spans="1:10" ht="15" customHeight="1">
      <c r="A75" s="9"/>
      <c r="B75" s="9"/>
      <c r="C75" s="9"/>
      <c r="D75" s="9"/>
      <c r="E75" s="45"/>
      <c r="F75" s="45"/>
      <c r="G75" s="45"/>
      <c r="H75" s="45"/>
      <c r="I75" s="44"/>
      <c r="J75" s="44"/>
    </row>
    <row r="76" spans="1:10" ht="12.75" customHeight="1">
      <c r="A76" s="62"/>
      <c r="B76" s="52"/>
      <c r="C76" s="54"/>
      <c r="D76" s="54"/>
      <c r="E76" s="55">
        <f aca="true" t="shared" si="17" ref="E76:J76">E$3</f>
        <v>2014</v>
      </c>
      <c r="F76" s="55">
        <f t="shared" si="17"/>
        <v>2013</v>
      </c>
      <c r="G76" s="55">
        <f t="shared" si="17"/>
        <v>2013</v>
      </c>
      <c r="H76" s="55">
        <f t="shared" si="17"/>
        <v>2012</v>
      </c>
      <c r="I76" s="55">
        <f t="shared" si="17"/>
        <v>2011</v>
      </c>
      <c r="J76" s="55">
        <f t="shared" si="17"/>
        <v>2010</v>
      </c>
    </row>
    <row r="77" spans="1:10" ht="12.75" customHeight="1">
      <c r="A77" s="56"/>
      <c r="B77" s="56"/>
      <c r="C77" s="54"/>
      <c r="D77" s="54"/>
      <c r="E77" s="55"/>
      <c r="F77" s="55"/>
      <c r="G77" s="55"/>
      <c r="H77" s="55"/>
      <c r="I77" s="55">
        <f>IF(I$4="","",I$4)</f>
      </c>
      <c r="J77" s="55"/>
    </row>
    <row r="78" spans="1:10" s="16" customFormat="1" ht="15" customHeight="1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</row>
    <row r="79" ht="1.5" customHeight="1"/>
    <row r="80" spans="1:10" ht="15" customHeight="1">
      <c r="A80" s="200" t="s">
        <v>56</v>
      </c>
      <c r="B80" s="200"/>
      <c r="C80" s="6"/>
      <c r="D80" s="6"/>
      <c r="E80" s="63">
        <f>IF(E7=0,"",IF(E14=0,"",(E14/E7))*100)</f>
        <v>20.080042213535087</v>
      </c>
      <c r="F80" s="99">
        <f>IF(F7=0,"",IF(F14=0,"",(F14/F7))*100)</f>
        <v>21.07427305716574</v>
      </c>
      <c r="G80" s="97">
        <f>IF(G7=0,"",IF(G14=0,"",(G14/G7))*100)</f>
        <v>20.00061842055391</v>
      </c>
      <c r="H80" s="50">
        <f>IF(H14=0,"-",IF(H7=0,"-",H14/H7))*100</f>
        <v>20.14566829784812</v>
      </c>
      <c r="I80" s="50">
        <f>IF(I14=0,"-",IF(I7=0,"-",I14/I7))*100</f>
        <v>20.02930930666718</v>
      </c>
      <c r="J80" s="146">
        <f>IF(J14=0,"-",IF(J7=0,"-",J14/J7))*100</f>
        <v>16.368227186311785</v>
      </c>
    </row>
    <row r="81" spans="1:11" ht="15" customHeight="1">
      <c r="A81" s="200" t="s">
        <v>57</v>
      </c>
      <c r="B81" s="200"/>
      <c r="C81" s="6"/>
      <c r="D81" s="6"/>
      <c r="E81" s="63">
        <f aca="true" t="shared" si="18" ref="E81:J81">IF(E20=0,"-",IF(E7=0,"-",E20/E7)*100)</f>
        <v>18.794684661920126</v>
      </c>
      <c r="F81" s="99">
        <f t="shared" si="18"/>
        <v>19.95420770692932</v>
      </c>
      <c r="G81" s="63">
        <f t="shared" si="18"/>
        <v>15.291246157314223</v>
      </c>
      <c r="H81" s="50">
        <f t="shared" si="18"/>
        <v>15.292598328575025</v>
      </c>
      <c r="I81" s="50">
        <f t="shared" si="18"/>
        <v>15.471244710714949</v>
      </c>
      <c r="J81" s="99">
        <f t="shared" si="18"/>
        <v>14.950194074778198</v>
      </c>
      <c r="K81" s="13"/>
    </row>
    <row r="82" spans="1:11" ht="15" customHeight="1">
      <c r="A82" s="200" t="s">
        <v>58</v>
      </c>
      <c r="B82" s="200"/>
      <c r="C82" s="7"/>
      <c r="D82" s="7"/>
      <c r="E82" s="63" t="s">
        <v>79</v>
      </c>
      <c r="F82" s="99" t="s">
        <v>79</v>
      </c>
      <c r="G82" s="188">
        <f>IF((G47=0),"-",(G24/((G47+H47)/2)*100))</f>
        <v>14.793003523065634</v>
      </c>
      <c r="H82" s="50">
        <f>IF((H47=0),"-",(H24/((H47+I47)/2)*100))</f>
        <v>15.00447581115968</v>
      </c>
      <c r="I82" s="50">
        <f>IF((I47=0),"-",(I24/((I47+J47)/2)*100))</f>
        <v>14.136304856467824</v>
      </c>
      <c r="J82" s="99">
        <v>13.508944182212442</v>
      </c>
      <c r="K82" s="13"/>
    </row>
    <row r="83" spans="1:11" ht="15" customHeight="1">
      <c r="A83" s="200" t="s">
        <v>59</v>
      </c>
      <c r="B83" s="200"/>
      <c r="C83" s="7"/>
      <c r="D83" s="7"/>
      <c r="E83" s="63" t="s">
        <v>79</v>
      </c>
      <c r="F83" s="99" t="s">
        <v>79</v>
      </c>
      <c r="G83" s="188">
        <f>IF((G47=0),"-",((G17+G18)/((G47+G48+G49+G51+H47+H48+H49+H51)/2)*100))</f>
        <v>12.962530500551777</v>
      </c>
      <c r="H83" s="50">
        <f>IF((H47=0),"-",((H17+H18)/((H47+H48+H49+H51+I47+I48+I49+I51)/2)*100))</f>
        <v>12.299771524496027</v>
      </c>
      <c r="I83" s="50">
        <f>IF((I47=0),"-",((I17+I18)/((I47+I48+I49+I51+J47+J48+J49+J51)/2)*100))</f>
        <v>13.451376000438092</v>
      </c>
      <c r="J83" s="99">
        <v>11.215318380164732</v>
      </c>
      <c r="K83" s="13"/>
    </row>
    <row r="84" spans="1:11" ht="15" customHeight="1">
      <c r="A84" s="200" t="s">
        <v>60</v>
      </c>
      <c r="B84" s="200"/>
      <c r="C84" s="6"/>
      <c r="D84" s="6"/>
      <c r="E84" s="67">
        <f aca="true" t="shared" si="19" ref="E84:J84">IF(E47=0,"-",((E47+E48)/E55*100))</f>
        <v>42.30977170673938</v>
      </c>
      <c r="F84" s="101">
        <f t="shared" si="19"/>
        <v>55.98832799935456</v>
      </c>
      <c r="G84" s="67">
        <f t="shared" si="19"/>
        <v>39.63078113145798</v>
      </c>
      <c r="H84" s="176">
        <f t="shared" si="19"/>
        <v>55.26516191787088</v>
      </c>
      <c r="I84" s="176">
        <f t="shared" si="19"/>
        <v>49.44428355479479</v>
      </c>
      <c r="J84" s="101">
        <f t="shared" si="19"/>
        <v>55.02891552551395</v>
      </c>
      <c r="K84" s="13"/>
    </row>
    <row r="85" spans="1:11" ht="15" customHeight="1">
      <c r="A85" s="200" t="s">
        <v>61</v>
      </c>
      <c r="B85" s="200"/>
      <c r="C85" s="6"/>
      <c r="D85" s="6"/>
      <c r="E85" s="64">
        <f aca="true" t="shared" si="20" ref="E85:J85">IF((E51+E49-E43-E41-E37)=0,"-",(E51+E49-E43-E41-E37))</f>
        <v>883.5079999999999</v>
      </c>
      <c r="F85" s="102">
        <f t="shared" si="20"/>
        <v>568.505</v>
      </c>
      <c r="G85" s="64">
        <f t="shared" si="20"/>
        <v>895.0629999999999</v>
      </c>
      <c r="H85" s="1">
        <f t="shared" si="20"/>
        <v>575.4220000000001</v>
      </c>
      <c r="I85" s="1">
        <f t="shared" si="20"/>
        <v>665.9769999999999</v>
      </c>
      <c r="J85" s="102">
        <f t="shared" si="20"/>
        <v>627.385</v>
      </c>
      <c r="K85" s="13"/>
    </row>
    <row r="86" spans="1:10" ht="15" customHeight="1">
      <c r="A86" s="200" t="s">
        <v>62</v>
      </c>
      <c r="B86" s="200"/>
      <c r="C86" s="3"/>
      <c r="D86" s="3"/>
      <c r="E86" s="65">
        <f aca="true" t="shared" si="21" ref="E86:J86">IF((E47=0),"-",((E51+E49)/(E47+E48)))</f>
        <v>1.1846580177018973</v>
      </c>
      <c r="F86" s="103">
        <f t="shared" si="21"/>
        <v>0.6522744106822221</v>
      </c>
      <c r="G86" s="65">
        <f t="shared" si="21"/>
        <v>1.263519709148627</v>
      </c>
      <c r="H86" s="33">
        <f t="shared" si="21"/>
        <v>0.6645858761642578</v>
      </c>
      <c r="I86" s="33">
        <f t="shared" si="21"/>
        <v>0.8317641618093609</v>
      </c>
      <c r="J86" s="103">
        <f t="shared" si="21"/>
        <v>0.6712589772810895</v>
      </c>
    </row>
    <row r="87" spans="1:10" ht="15" customHeight="1">
      <c r="A87" s="202" t="s">
        <v>63</v>
      </c>
      <c r="B87" s="202"/>
      <c r="C87" s="21"/>
      <c r="D87" s="21"/>
      <c r="E87" s="66" t="s">
        <v>79</v>
      </c>
      <c r="F87" s="147" t="s">
        <v>79</v>
      </c>
      <c r="G87" s="192">
        <v>472</v>
      </c>
      <c r="H87" s="17">
        <v>468</v>
      </c>
      <c r="I87" s="17">
        <v>479</v>
      </c>
      <c r="J87" s="147">
        <v>471</v>
      </c>
    </row>
    <row r="88" spans="1:10" ht="15" customHeight="1">
      <c r="A88" s="5" t="s">
        <v>98</v>
      </c>
      <c r="B88" s="5"/>
      <c r="C88" s="5"/>
      <c r="D88" s="5"/>
      <c r="E88" s="120"/>
      <c r="F88" s="120"/>
      <c r="G88" s="5"/>
      <c r="H88" s="5"/>
      <c r="I88" s="5"/>
      <c r="J88" s="5"/>
    </row>
    <row r="89" spans="1:10" ht="15" customHeight="1">
      <c r="A89" s="5"/>
      <c r="B89" s="5"/>
      <c r="C89" s="5"/>
      <c r="D89" s="5"/>
      <c r="E89" s="121"/>
      <c r="F89" s="121"/>
      <c r="G89" s="121"/>
      <c r="H89" s="121"/>
      <c r="I89" s="5"/>
      <c r="J89" s="5"/>
    </row>
    <row r="90" spans="1:10" ht="15" customHeight="1">
      <c r="A90" s="5"/>
      <c r="B90" s="5"/>
      <c r="C90" s="5"/>
      <c r="D90" s="5"/>
      <c r="E90" s="121"/>
      <c r="F90" s="121"/>
      <c r="G90" s="121"/>
      <c r="H90" s="121"/>
      <c r="I90" s="5"/>
      <c r="J90" s="5"/>
    </row>
    <row r="91" spans="1:10" ht="15" customHeight="1">
      <c r="A91" s="5"/>
      <c r="B91" s="5"/>
      <c r="C91" s="5"/>
      <c r="D91" s="5"/>
      <c r="E91" s="42"/>
      <c r="F91" s="42"/>
      <c r="G91" s="42"/>
      <c r="H91" s="42"/>
      <c r="I91" s="5"/>
      <c r="J91" s="5"/>
    </row>
    <row r="92" spans="1:10" ht="15">
      <c r="A92" s="20"/>
      <c r="B92" s="20"/>
      <c r="C92" s="20"/>
      <c r="D92" s="20"/>
      <c r="E92" s="42"/>
      <c r="F92" s="42"/>
      <c r="G92" s="42"/>
      <c r="H92" s="42"/>
      <c r="I92" s="20"/>
      <c r="J92" s="20"/>
    </row>
    <row r="93" spans="1:10" ht="15">
      <c r="A93" s="20"/>
      <c r="B93" s="20"/>
      <c r="C93" s="20"/>
      <c r="D93" s="20"/>
      <c r="E93" s="42"/>
      <c r="F93" s="42"/>
      <c r="G93" s="42"/>
      <c r="H93" s="42"/>
      <c r="I93" s="20"/>
      <c r="J93" s="20"/>
    </row>
    <row r="94" spans="1:10" ht="15">
      <c r="A94" s="20"/>
      <c r="B94" s="20"/>
      <c r="C94" s="20"/>
      <c r="D94" s="20"/>
      <c r="E94" s="42"/>
      <c r="F94" s="42"/>
      <c r="G94" s="42"/>
      <c r="H94" s="42"/>
      <c r="I94" s="20"/>
      <c r="J94" s="20"/>
    </row>
    <row r="95" spans="1:10" ht="15">
      <c r="A95" s="20"/>
      <c r="B95" s="20"/>
      <c r="C95" s="20"/>
      <c r="D95" s="20"/>
      <c r="E95" s="42"/>
      <c r="F95" s="42"/>
      <c r="G95" s="42"/>
      <c r="H95" s="42"/>
      <c r="I95" s="20"/>
      <c r="J95" s="20"/>
    </row>
    <row r="96" spans="1:10" ht="15">
      <c r="A96" s="20"/>
      <c r="B96" s="20"/>
      <c r="C96" s="20"/>
      <c r="D96" s="20"/>
      <c r="E96" s="42"/>
      <c r="F96" s="42"/>
      <c r="G96" s="42"/>
      <c r="H96" s="42"/>
      <c r="I96" s="20"/>
      <c r="J96" s="20"/>
    </row>
    <row r="97" spans="1:10" ht="15">
      <c r="A97" s="20"/>
      <c r="B97" s="20"/>
      <c r="C97" s="20"/>
      <c r="D97" s="20"/>
      <c r="E97" s="42"/>
      <c r="F97" s="42"/>
      <c r="G97" s="42"/>
      <c r="H97" s="42"/>
      <c r="I97" s="20"/>
      <c r="J97" s="20"/>
    </row>
    <row r="98" spans="1:10" ht="15">
      <c r="A98" s="20"/>
      <c r="B98" s="20"/>
      <c r="C98" s="20"/>
      <c r="D98" s="20"/>
      <c r="E98" s="42"/>
      <c r="F98" s="42"/>
      <c r="G98" s="42"/>
      <c r="H98" s="42"/>
      <c r="I98" s="20"/>
      <c r="J98" s="20"/>
    </row>
    <row r="99" spans="1:10" ht="15">
      <c r="A99" s="20"/>
      <c r="B99" s="20"/>
      <c r="C99" s="20"/>
      <c r="D99" s="20"/>
      <c r="E99" s="42"/>
      <c r="F99" s="42"/>
      <c r="G99" s="42"/>
      <c r="H99" s="42"/>
      <c r="I99" s="20"/>
      <c r="J99" s="20"/>
    </row>
    <row r="100" spans="1:10" ht="15">
      <c r="A100" s="20"/>
      <c r="B100" s="20"/>
      <c r="C100" s="20"/>
      <c r="D100" s="20"/>
      <c r="E100" s="42"/>
      <c r="F100" s="42"/>
      <c r="G100" s="42"/>
      <c r="H100" s="42"/>
      <c r="I100" s="20"/>
      <c r="J100" s="20"/>
    </row>
    <row r="101" spans="1:10" ht="15">
      <c r="A101" s="20"/>
      <c r="B101" s="20"/>
      <c r="C101" s="20"/>
      <c r="D101" s="20"/>
      <c r="E101" s="42"/>
      <c r="F101" s="42"/>
      <c r="G101" s="42"/>
      <c r="H101" s="42"/>
      <c r="I101" s="20"/>
      <c r="J101" s="20"/>
    </row>
    <row r="102" spans="1:10" ht="15">
      <c r="A102" s="20"/>
      <c r="B102" s="20"/>
      <c r="C102" s="20"/>
      <c r="D102" s="20"/>
      <c r="E102" s="42"/>
      <c r="F102" s="42"/>
      <c r="G102" s="42"/>
      <c r="H102" s="42"/>
      <c r="I102" s="20"/>
      <c r="J102" s="20"/>
    </row>
  </sheetData>
  <sheetProtection/>
  <mergeCells count="21">
    <mergeCell ref="A72:B72"/>
    <mergeCell ref="A74:B74"/>
    <mergeCell ref="A80:B80"/>
    <mergeCell ref="A81:B81"/>
    <mergeCell ref="A86:B86"/>
    <mergeCell ref="A87:B87"/>
    <mergeCell ref="A83:B83"/>
    <mergeCell ref="A68:B68"/>
    <mergeCell ref="A69:B69"/>
    <mergeCell ref="A70:B70"/>
    <mergeCell ref="A84:B84"/>
    <mergeCell ref="A85:B85"/>
    <mergeCell ref="A82:B82"/>
    <mergeCell ref="A71:B71"/>
    <mergeCell ref="A67:B67"/>
    <mergeCell ref="A65:B65"/>
    <mergeCell ref="A1:J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39" customWidth="1"/>
    <col min="2" max="2" width="16.00390625" style="39" customWidth="1"/>
    <col min="3" max="3" width="8.28125" style="39" customWidth="1"/>
    <col min="4" max="4" width="4.8515625" style="39" customWidth="1"/>
    <col min="5" max="5" width="10.8515625" style="39" customWidth="1"/>
    <col min="6" max="11" width="9.7109375" style="39" customWidth="1"/>
    <col min="12" max="12" width="11.140625" style="39" customWidth="1"/>
    <col min="13" max="16384" width="9.140625" style="39" customWidth="1"/>
  </cols>
  <sheetData>
    <row r="1" spans="1:11" ht="18" customHeight="1">
      <c r="A1" s="201" t="s">
        <v>102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5" customHeight="1">
      <c r="A2" s="29" t="s">
        <v>68</v>
      </c>
      <c r="B2" s="12"/>
      <c r="C2" s="12"/>
      <c r="D2" s="12"/>
      <c r="E2" s="41"/>
      <c r="F2" s="41"/>
      <c r="G2" s="41"/>
      <c r="H2" s="41"/>
      <c r="I2" s="41"/>
      <c r="J2" s="41"/>
      <c r="K2" s="41"/>
    </row>
    <row r="3" spans="1:11" ht="12.75" customHeight="1">
      <c r="A3" s="52"/>
      <c r="B3" s="52"/>
      <c r="C3" s="53"/>
      <c r="D3" s="54"/>
      <c r="E3" s="55">
        <v>2014</v>
      </c>
      <c r="F3" s="55">
        <v>2013</v>
      </c>
      <c r="G3" s="55">
        <v>2013</v>
      </c>
      <c r="H3" s="55">
        <v>2012</v>
      </c>
      <c r="I3" s="55">
        <v>2012</v>
      </c>
      <c r="J3" s="55">
        <v>2011</v>
      </c>
      <c r="K3" s="55">
        <v>2010</v>
      </c>
    </row>
    <row r="4" spans="1:11" ht="12.75" customHeight="1">
      <c r="A4" s="56"/>
      <c r="B4" s="56"/>
      <c r="C4" s="53"/>
      <c r="D4" s="54"/>
      <c r="E4" s="55" t="s">
        <v>112</v>
      </c>
      <c r="F4" s="55" t="s">
        <v>112</v>
      </c>
      <c r="G4" s="55"/>
      <c r="H4" s="55"/>
      <c r="I4" s="55"/>
      <c r="J4" s="55"/>
      <c r="K4" s="55"/>
    </row>
    <row r="5" spans="1:11" s="40" customFormat="1" ht="12.75" customHeight="1">
      <c r="A5" s="53" t="s">
        <v>9</v>
      </c>
      <c r="B5" s="56"/>
      <c r="C5" s="53"/>
      <c r="D5" s="57" t="s">
        <v>64</v>
      </c>
      <c r="E5" s="58"/>
      <c r="F5" s="58" t="s">
        <v>65</v>
      </c>
      <c r="G5" s="58" t="s">
        <v>65</v>
      </c>
      <c r="H5" s="58" t="s">
        <v>7</v>
      </c>
      <c r="I5" s="58"/>
      <c r="J5" s="58"/>
      <c r="K5" s="58"/>
    </row>
    <row r="6" ht="1.5" customHeight="1"/>
    <row r="7" spans="1:11" ht="15" customHeight="1">
      <c r="A7" s="27" t="s">
        <v>10</v>
      </c>
      <c r="B7" s="6"/>
      <c r="C7" s="6"/>
      <c r="D7" s="6"/>
      <c r="E7" s="71">
        <v>2436.777</v>
      </c>
      <c r="F7" s="100">
        <v>3322.247</v>
      </c>
      <c r="G7" s="104">
        <v>12645.228</v>
      </c>
      <c r="H7" s="49">
        <v>10918.174</v>
      </c>
      <c r="I7" s="127">
        <v>10918</v>
      </c>
      <c r="J7" s="49">
        <v>8584</v>
      </c>
      <c r="K7" s="127">
        <v>7177</v>
      </c>
    </row>
    <row r="8" spans="1:11" ht="15" customHeight="1">
      <c r="A8" s="27" t="s">
        <v>11</v>
      </c>
      <c r="B8" s="3"/>
      <c r="C8" s="3"/>
      <c r="D8" s="3"/>
      <c r="E8" s="70">
        <v>-2359.132</v>
      </c>
      <c r="F8" s="138">
        <v>-3139.191</v>
      </c>
      <c r="G8" s="105">
        <v>-11870.886</v>
      </c>
      <c r="H8" s="44">
        <v>-10036.48</v>
      </c>
      <c r="I8" s="117">
        <v>-10020</v>
      </c>
      <c r="J8" s="44">
        <v>-7824</v>
      </c>
      <c r="K8" s="117">
        <v>-5905</v>
      </c>
    </row>
    <row r="9" spans="1:11" ht="15" customHeight="1">
      <c r="A9" s="27" t="s">
        <v>12</v>
      </c>
      <c r="B9" s="3"/>
      <c r="C9" s="3"/>
      <c r="D9" s="3"/>
      <c r="E9" s="70">
        <v>1.814</v>
      </c>
      <c r="F9" s="138">
        <v>-0.243</v>
      </c>
      <c r="G9" s="105">
        <v>3.698</v>
      </c>
      <c r="H9" s="44">
        <v>16.286</v>
      </c>
      <c r="I9" s="117"/>
      <c r="J9" s="44"/>
      <c r="K9" s="117"/>
    </row>
    <row r="10" spans="1:11" ht="15" customHeight="1">
      <c r="A10" s="27" t="s">
        <v>13</v>
      </c>
      <c r="B10" s="3"/>
      <c r="C10" s="3"/>
      <c r="D10" s="3"/>
      <c r="E10" s="70"/>
      <c r="F10" s="138"/>
      <c r="G10" s="105">
        <v>-0.05</v>
      </c>
      <c r="H10" s="44">
        <v>0.127</v>
      </c>
      <c r="I10" s="117"/>
      <c r="J10" s="44"/>
      <c r="K10" s="117"/>
    </row>
    <row r="11" spans="1:11" ht="15" customHeight="1">
      <c r="A11" s="28" t="s">
        <v>14</v>
      </c>
      <c r="B11" s="21"/>
      <c r="C11" s="21"/>
      <c r="D11" s="21"/>
      <c r="E11" s="69"/>
      <c r="F11" s="137"/>
      <c r="G11" s="106"/>
      <c r="H11" s="46"/>
      <c r="I11" s="118"/>
      <c r="J11" s="46"/>
      <c r="K11" s="118"/>
    </row>
    <row r="12" spans="1:11" ht="15" customHeight="1">
      <c r="A12" s="10" t="s">
        <v>0</v>
      </c>
      <c r="B12" s="10"/>
      <c r="C12" s="10"/>
      <c r="D12" s="10"/>
      <c r="E12" s="71">
        <f aca="true" t="shared" si="0" ref="E12:K12">SUM(E7:E11)</f>
        <v>79.45899999999997</v>
      </c>
      <c r="F12" s="100">
        <f t="shared" si="0"/>
        <v>182.81300000000005</v>
      </c>
      <c r="G12" s="104">
        <f t="shared" si="0"/>
        <v>777.9899999999988</v>
      </c>
      <c r="H12" s="49">
        <f t="shared" si="0"/>
        <v>898.1070000000013</v>
      </c>
      <c r="I12" s="127">
        <f t="shared" si="0"/>
        <v>898</v>
      </c>
      <c r="J12" s="49">
        <f t="shared" si="0"/>
        <v>760</v>
      </c>
      <c r="K12" s="127">
        <f t="shared" si="0"/>
        <v>1272</v>
      </c>
    </row>
    <row r="13" spans="1:11" ht="15" customHeight="1">
      <c r="A13" s="28" t="s">
        <v>76</v>
      </c>
      <c r="B13" s="21"/>
      <c r="C13" s="21"/>
      <c r="D13" s="21"/>
      <c r="E13" s="69">
        <v>-39.281</v>
      </c>
      <c r="F13" s="137">
        <v>-37.234</v>
      </c>
      <c r="G13" s="106">
        <v>-159.294</v>
      </c>
      <c r="H13" s="46">
        <v>-131.532</v>
      </c>
      <c r="I13" s="118">
        <v>-132</v>
      </c>
      <c r="J13" s="46">
        <v>-114</v>
      </c>
      <c r="K13" s="118">
        <v>-84</v>
      </c>
    </row>
    <row r="14" spans="1:11" ht="15" customHeight="1">
      <c r="A14" s="10" t="s">
        <v>1</v>
      </c>
      <c r="B14" s="10"/>
      <c r="C14" s="10"/>
      <c r="D14" s="10"/>
      <c r="E14" s="71">
        <f aca="true" t="shared" si="1" ref="E14:K14">SUM(E12:E13)</f>
        <v>40.177999999999976</v>
      </c>
      <c r="F14" s="100">
        <f t="shared" si="1"/>
        <v>145.57900000000004</v>
      </c>
      <c r="G14" s="104">
        <f t="shared" si="1"/>
        <v>618.6959999999988</v>
      </c>
      <c r="H14" s="49">
        <f t="shared" si="1"/>
        <v>766.5750000000013</v>
      </c>
      <c r="I14" s="127">
        <f t="shared" si="1"/>
        <v>766</v>
      </c>
      <c r="J14" s="49">
        <f t="shared" si="1"/>
        <v>646</v>
      </c>
      <c r="K14" s="127">
        <f t="shared" si="1"/>
        <v>1188</v>
      </c>
    </row>
    <row r="15" spans="1:11" ht="15" customHeight="1">
      <c r="A15" s="27" t="s">
        <v>16</v>
      </c>
      <c r="B15" s="4"/>
      <c r="C15" s="4"/>
      <c r="D15" s="4"/>
      <c r="E15" s="70">
        <v>-19.86</v>
      </c>
      <c r="F15" s="138">
        <v>-20.212</v>
      </c>
      <c r="G15" s="105">
        <v>-80.843</v>
      </c>
      <c r="H15" s="44">
        <v>-80.843</v>
      </c>
      <c r="I15" s="117">
        <v>-292</v>
      </c>
      <c r="J15" s="117">
        <v>-292</v>
      </c>
      <c r="K15" s="117">
        <v>-344</v>
      </c>
    </row>
    <row r="16" spans="1:11" ht="15" customHeight="1">
      <c r="A16" s="28" t="s">
        <v>17</v>
      </c>
      <c r="B16" s="21"/>
      <c r="C16" s="21"/>
      <c r="D16" s="21"/>
      <c r="E16" s="69"/>
      <c r="F16" s="137"/>
      <c r="G16" s="106"/>
      <c r="H16" s="46"/>
      <c r="I16" s="118"/>
      <c r="J16" s="46"/>
      <c r="K16" s="118"/>
    </row>
    <row r="17" spans="1:11" ht="15" customHeight="1">
      <c r="A17" s="10" t="s">
        <v>2</v>
      </c>
      <c r="B17" s="10"/>
      <c r="C17" s="10"/>
      <c r="D17" s="10"/>
      <c r="E17" s="71">
        <f aca="true" t="shared" si="2" ref="E17:K17">SUM(E14:E16)</f>
        <v>20.317999999999977</v>
      </c>
      <c r="F17" s="100">
        <f t="shared" si="2"/>
        <v>125.36700000000003</v>
      </c>
      <c r="G17" s="104">
        <f t="shared" si="2"/>
        <v>537.8529999999988</v>
      </c>
      <c r="H17" s="49">
        <f t="shared" si="2"/>
        <v>685.7320000000013</v>
      </c>
      <c r="I17" s="127">
        <f t="shared" si="2"/>
        <v>474</v>
      </c>
      <c r="J17" s="49">
        <f t="shared" si="2"/>
        <v>354</v>
      </c>
      <c r="K17" s="127">
        <f t="shared" si="2"/>
        <v>844</v>
      </c>
    </row>
    <row r="18" spans="1:11" ht="15" customHeight="1">
      <c r="A18" s="27" t="s">
        <v>18</v>
      </c>
      <c r="B18" s="3"/>
      <c r="C18" s="3"/>
      <c r="D18" s="3"/>
      <c r="E18" s="70">
        <v>3.7569999999999997</v>
      </c>
      <c r="F18" s="138">
        <v>5.112</v>
      </c>
      <c r="G18" s="105">
        <v>5.211</v>
      </c>
      <c r="H18" s="44">
        <v>15.881</v>
      </c>
      <c r="I18" s="117">
        <v>175</v>
      </c>
      <c r="J18" s="44">
        <v>49</v>
      </c>
      <c r="K18" s="117">
        <v>194</v>
      </c>
    </row>
    <row r="19" spans="1:11" ht="15" customHeight="1">
      <c r="A19" s="28" t="s">
        <v>19</v>
      </c>
      <c r="B19" s="21"/>
      <c r="C19" s="21"/>
      <c r="D19" s="21"/>
      <c r="E19" s="69">
        <v>-99.61699999999999</v>
      </c>
      <c r="F19" s="137">
        <v>-95.486</v>
      </c>
      <c r="G19" s="106">
        <v>-475.26699999999994</v>
      </c>
      <c r="H19" s="46">
        <v>-411.246</v>
      </c>
      <c r="I19" s="118">
        <v>-501</v>
      </c>
      <c r="J19" s="46">
        <v>-405</v>
      </c>
      <c r="K19" s="118">
        <v>-652</v>
      </c>
    </row>
    <row r="20" spans="1:11" ht="15" customHeight="1">
      <c r="A20" s="10" t="s">
        <v>3</v>
      </c>
      <c r="B20" s="10"/>
      <c r="C20" s="10"/>
      <c r="D20" s="10"/>
      <c r="E20" s="71">
        <f aca="true" t="shared" si="3" ref="E20:K20">SUM(E17:E19)</f>
        <v>-75.54200000000002</v>
      </c>
      <c r="F20" s="100">
        <f t="shared" si="3"/>
        <v>34.99300000000004</v>
      </c>
      <c r="G20" s="104">
        <f t="shared" si="3"/>
        <v>67.79699999999889</v>
      </c>
      <c r="H20" s="49">
        <f t="shared" si="3"/>
        <v>290.3670000000013</v>
      </c>
      <c r="I20" s="127">
        <f t="shared" si="3"/>
        <v>148</v>
      </c>
      <c r="J20" s="49">
        <f t="shared" si="3"/>
        <v>-2</v>
      </c>
      <c r="K20" s="127">
        <f t="shared" si="3"/>
        <v>386</v>
      </c>
    </row>
    <row r="21" spans="1:11" ht="15" customHeight="1">
      <c r="A21" s="27" t="s">
        <v>20</v>
      </c>
      <c r="B21" s="3"/>
      <c r="C21" s="3"/>
      <c r="D21" s="3"/>
      <c r="E21" s="70">
        <v>21.152</v>
      </c>
      <c r="F21" s="138">
        <v>-10.146999999999998</v>
      </c>
      <c r="G21" s="105">
        <v>-58.342</v>
      </c>
      <c r="H21" s="44">
        <v>-84.20299999999999</v>
      </c>
      <c r="I21" s="117">
        <v>-28</v>
      </c>
      <c r="J21" s="44">
        <v>-9</v>
      </c>
      <c r="K21" s="117">
        <v>-101</v>
      </c>
    </row>
    <row r="22" spans="1:11" ht="15" customHeight="1">
      <c r="A22" s="28" t="s">
        <v>83</v>
      </c>
      <c r="B22" s="23"/>
      <c r="C22" s="23"/>
      <c r="D22" s="23"/>
      <c r="E22" s="69">
        <v>6.766</v>
      </c>
      <c r="F22" s="137">
        <v>-2.838</v>
      </c>
      <c r="G22" s="106">
        <v>36.918</v>
      </c>
      <c r="H22" s="46">
        <v>-32.685</v>
      </c>
      <c r="I22" s="118">
        <v>-33</v>
      </c>
      <c r="J22" s="46">
        <v>-18</v>
      </c>
      <c r="K22" s="118">
        <v>-39</v>
      </c>
    </row>
    <row r="23" spans="1:11" ht="15" customHeight="1">
      <c r="A23" s="31" t="s">
        <v>21</v>
      </c>
      <c r="B23" s="11"/>
      <c r="C23" s="11"/>
      <c r="D23" s="11"/>
      <c r="E23" s="71">
        <f aca="true" t="shared" si="4" ref="E23:K23">SUM(E20:E22)</f>
        <v>-47.62400000000002</v>
      </c>
      <c r="F23" s="100">
        <f t="shared" si="4"/>
        <v>22.008000000000038</v>
      </c>
      <c r="G23" s="104">
        <f t="shared" si="4"/>
        <v>46.37299999999889</v>
      </c>
      <c r="H23" s="49">
        <f t="shared" si="4"/>
        <v>173.47900000000135</v>
      </c>
      <c r="I23" s="127">
        <f t="shared" si="4"/>
        <v>87</v>
      </c>
      <c r="J23" s="49">
        <f t="shared" si="4"/>
        <v>-29</v>
      </c>
      <c r="K23" s="127">
        <f t="shared" si="4"/>
        <v>246</v>
      </c>
    </row>
    <row r="24" spans="1:11" ht="15" customHeight="1">
      <c r="A24" s="27" t="s">
        <v>22</v>
      </c>
      <c r="B24" s="3"/>
      <c r="C24" s="3"/>
      <c r="D24" s="3"/>
      <c r="E24" s="70">
        <f aca="true" t="shared" si="5" ref="E24:J24">E23-E25</f>
        <v>-47.62400000000002</v>
      </c>
      <c r="F24" s="138">
        <f t="shared" si="5"/>
        <v>22.008000000000038</v>
      </c>
      <c r="G24" s="105">
        <f>G23-G25</f>
        <v>46.37299999999889</v>
      </c>
      <c r="H24" s="44">
        <f>H23-H25</f>
        <v>173.47900000000135</v>
      </c>
      <c r="I24" s="117">
        <f>I23-I25</f>
        <v>87</v>
      </c>
      <c r="J24" s="44">
        <f t="shared" si="5"/>
        <v>-29</v>
      </c>
      <c r="K24" s="117">
        <f>K23-K25</f>
        <v>246</v>
      </c>
    </row>
    <row r="25" spans="1:11" ht="15" customHeight="1">
      <c r="A25" s="27" t="s">
        <v>85</v>
      </c>
      <c r="B25" s="3"/>
      <c r="C25" s="3"/>
      <c r="D25" s="3"/>
      <c r="E25" s="70"/>
      <c r="F25" s="138"/>
      <c r="G25" s="105"/>
      <c r="H25" s="44"/>
      <c r="I25" s="117"/>
      <c r="J25" s="44"/>
      <c r="K25" s="117"/>
    </row>
    <row r="26" spans="1:11" ht="10.5" customHeight="1">
      <c r="A26" s="3"/>
      <c r="B26" s="3"/>
      <c r="C26" s="3"/>
      <c r="D26" s="3"/>
      <c r="E26" s="70"/>
      <c r="F26" s="138"/>
      <c r="G26" s="70"/>
      <c r="H26" s="44"/>
      <c r="I26" s="138"/>
      <c r="J26" s="44"/>
      <c r="K26" s="44"/>
    </row>
    <row r="27" spans="1:11" ht="15" customHeight="1">
      <c r="A27" s="160" t="s">
        <v>95</v>
      </c>
      <c r="B27" s="161"/>
      <c r="C27" s="161"/>
      <c r="D27" s="161"/>
      <c r="E27" s="162">
        <v>-60</v>
      </c>
      <c r="F27" s="164"/>
      <c r="G27" s="162">
        <v>-4</v>
      </c>
      <c r="H27" s="163"/>
      <c r="I27" s="164"/>
      <c r="J27" s="163">
        <v>-19</v>
      </c>
      <c r="K27" s="163">
        <v>487</v>
      </c>
    </row>
    <row r="28" spans="1:11" ht="15" customHeight="1">
      <c r="A28" s="165" t="s">
        <v>96</v>
      </c>
      <c r="B28" s="166"/>
      <c r="C28" s="166"/>
      <c r="D28" s="166"/>
      <c r="E28" s="167">
        <f aca="true" t="shared" si="6" ref="E28:K28">E14-E27</f>
        <v>100.17799999999997</v>
      </c>
      <c r="F28" s="169">
        <f t="shared" si="6"/>
        <v>145.57900000000004</v>
      </c>
      <c r="G28" s="167">
        <f>G14-G27</f>
        <v>622.6959999999988</v>
      </c>
      <c r="H28" s="168">
        <f>H14-H27</f>
        <v>766.5750000000013</v>
      </c>
      <c r="I28" s="169">
        <f t="shared" si="6"/>
        <v>766</v>
      </c>
      <c r="J28" s="168">
        <f t="shared" si="6"/>
        <v>665</v>
      </c>
      <c r="K28" s="168">
        <f t="shared" si="6"/>
        <v>701</v>
      </c>
    </row>
    <row r="29" spans="1:11" ht="10.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</row>
    <row r="30" spans="1:11" ht="12.75" customHeight="1">
      <c r="A30" s="52"/>
      <c r="B30" s="52"/>
      <c r="C30" s="53"/>
      <c r="D30" s="54"/>
      <c r="E30" s="55">
        <f>E$3</f>
        <v>2014</v>
      </c>
      <c r="F30" s="55">
        <f>F$3</f>
        <v>2013</v>
      </c>
      <c r="G30" s="55">
        <f>G$3</f>
        <v>2013</v>
      </c>
      <c r="H30" s="55">
        <f>H$3</f>
        <v>2012</v>
      </c>
      <c r="I30" s="55">
        <v>2012</v>
      </c>
      <c r="J30" s="55">
        <f>J$3</f>
        <v>2011</v>
      </c>
      <c r="K30" s="55">
        <f>K$3</f>
        <v>2010</v>
      </c>
    </row>
    <row r="31" spans="1:11" ht="12.75" customHeight="1">
      <c r="A31" s="56"/>
      <c r="B31" s="56"/>
      <c r="C31" s="53"/>
      <c r="D31" s="54"/>
      <c r="E31" s="74"/>
      <c r="F31" s="74"/>
      <c r="G31" s="74"/>
      <c r="H31" s="74"/>
      <c r="I31" s="74"/>
      <c r="J31" s="74"/>
      <c r="K31" s="74"/>
    </row>
    <row r="32" spans="1:11" s="43" customFormat="1" ht="15" customHeight="1">
      <c r="A32" s="53" t="s">
        <v>82</v>
      </c>
      <c r="B32" s="60"/>
      <c r="C32" s="53"/>
      <c r="D32" s="57"/>
      <c r="E32" s="75"/>
      <c r="F32" s="75"/>
      <c r="G32" s="75"/>
      <c r="H32" s="75"/>
      <c r="I32" s="75"/>
      <c r="J32" s="75"/>
      <c r="K32" s="75"/>
    </row>
    <row r="33" spans="5:11" ht="1.5" customHeight="1">
      <c r="E33" s="76"/>
      <c r="F33" s="76"/>
      <c r="G33" s="76"/>
      <c r="H33" s="76"/>
      <c r="I33" s="76"/>
      <c r="J33" s="76"/>
      <c r="K33" s="76"/>
    </row>
    <row r="34" spans="1:11" ht="15" customHeight="1">
      <c r="A34" s="27" t="s">
        <v>4</v>
      </c>
      <c r="B34" s="7"/>
      <c r="C34" s="7"/>
      <c r="D34" s="7"/>
      <c r="E34" s="70">
        <v>8048.87</v>
      </c>
      <c r="F34" s="138"/>
      <c r="G34" s="105">
        <v>8048.87</v>
      </c>
      <c r="H34" s="44"/>
      <c r="I34" s="117">
        <v>3352.906</v>
      </c>
      <c r="J34" s="44">
        <v>3352.906</v>
      </c>
      <c r="K34" s="117">
        <v>3352.906</v>
      </c>
    </row>
    <row r="35" spans="1:11" ht="15" customHeight="1">
      <c r="A35" s="27" t="s">
        <v>23</v>
      </c>
      <c r="B35" s="6"/>
      <c r="C35" s="6"/>
      <c r="D35" s="6"/>
      <c r="E35" s="70">
        <v>1284.819</v>
      </c>
      <c r="F35" s="138"/>
      <c r="G35" s="105">
        <v>1304.682</v>
      </c>
      <c r="H35" s="44"/>
      <c r="I35" s="117">
        <v>572.5270000000003</v>
      </c>
      <c r="J35" s="44">
        <v>855.3400000000001</v>
      </c>
      <c r="K35" s="117">
        <v>1146.968</v>
      </c>
    </row>
    <row r="36" spans="1:11" ht="15" customHeight="1">
      <c r="A36" s="27" t="s">
        <v>24</v>
      </c>
      <c r="B36" s="6"/>
      <c r="C36" s="6"/>
      <c r="D36" s="6"/>
      <c r="E36" s="70">
        <v>336.34700000000004</v>
      </c>
      <c r="F36" s="138"/>
      <c r="G36" s="105">
        <v>364.57899999999995</v>
      </c>
      <c r="H36" s="44"/>
      <c r="I36" s="117">
        <v>435.8739999999999</v>
      </c>
      <c r="J36" s="44">
        <v>290.54299999999995</v>
      </c>
      <c r="K36" s="117">
        <v>242.52799999999996</v>
      </c>
    </row>
    <row r="37" spans="1:11" ht="15" customHeight="1">
      <c r="A37" s="27" t="s">
        <v>25</v>
      </c>
      <c r="B37" s="6"/>
      <c r="C37" s="6"/>
      <c r="D37" s="6"/>
      <c r="E37" s="70">
        <v>34.155</v>
      </c>
      <c r="F37" s="138"/>
      <c r="G37" s="105">
        <v>34.2</v>
      </c>
      <c r="H37" s="44"/>
      <c r="I37" s="117">
        <v>136.651</v>
      </c>
      <c r="J37" s="44">
        <v>140.858</v>
      </c>
      <c r="K37" s="117">
        <v>109.615</v>
      </c>
    </row>
    <row r="38" spans="1:11" ht="15" customHeight="1">
      <c r="A38" s="28" t="s">
        <v>26</v>
      </c>
      <c r="B38" s="21"/>
      <c r="C38" s="21"/>
      <c r="D38" s="21"/>
      <c r="E38" s="69">
        <v>824.925</v>
      </c>
      <c r="F38" s="137"/>
      <c r="G38" s="106">
        <v>525.579</v>
      </c>
      <c r="H38" s="46"/>
      <c r="I38" s="118">
        <v>438.20200000000006</v>
      </c>
      <c r="J38" s="46">
        <v>622.758</v>
      </c>
      <c r="K38" s="118">
        <v>604.994</v>
      </c>
    </row>
    <row r="39" spans="1:11" ht="15" customHeight="1">
      <c r="A39" s="29" t="s">
        <v>27</v>
      </c>
      <c r="B39" s="10"/>
      <c r="C39" s="10"/>
      <c r="D39" s="10"/>
      <c r="E39" s="93">
        <f>SUM(E34:E38)</f>
        <v>10529.116</v>
      </c>
      <c r="F39" s="124">
        <f>SUM(F34:F38)</f>
        <v>0</v>
      </c>
      <c r="G39" s="104">
        <f>SUM(G34:G38)</f>
        <v>10277.91</v>
      </c>
      <c r="H39" s="49" t="s">
        <v>8</v>
      </c>
      <c r="I39" s="127">
        <f>SUM(I34:I38)</f>
        <v>4936.16</v>
      </c>
      <c r="J39" s="49">
        <f>SUM(J34:J38)</f>
        <v>5262.405</v>
      </c>
      <c r="K39" s="127">
        <f>SUM(K34:K38)</f>
        <v>5457.0109999999995</v>
      </c>
    </row>
    <row r="40" spans="1:11" ht="15" customHeight="1">
      <c r="A40" s="27" t="s">
        <v>28</v>
      </c>
      <c r="B40" s="3"/>
      <c r="C40" s="3"/>
      <c r="D40" s="3"/>
      <c r="E40" s="70">
        <v>71.088</v>
      </c>
      <c r="F40" s="138"/>
      <c r="G40" s="105">
        <v>92.873</v>
      </c>
      <c r="H40" s="44"/>
      <c r="I40" s="117">
        <v>276.457</v>
      </c>
      <c r="J40" s="44">
        <v>109.555</v>
      </c>
      <c r="K40" s="117">
        <v>153.079</v>
      </c>
    </row>
    <row r="41" spans="1:11" ht="15" customHeight="1">
      <c r="A41" s="27" t="s">
        <v>29</v>
      </c>
      <c r="B41" s="3"/>
      <c r="C41" s="3"/>
      <c r="D41" s="3"/>
      <c r="E41" s="70"/>
      <c r="F41" s="138"/>
      <c r="G41" s="105"/>
      <c r="H41" s="44"/>
      <c r="I41" s="117"/>
      <c r="J41" s="44"/>
      <c r="K41" s="117"/>
    </row>
    <row r="42" spans="1:11" ht="15" customHeight="1">
      <c r="A42" s="27" t="s">
        <v>30</v>
      </c>
      <c r="B42" s="3"/>
      <c r="C42" s="3"/>
      <c r="D42" s="3"/>
      <c r="E42" s="70">
        <v>1855.2939999999999</v>
      </c>
      <c r="F42" s="138"/>
      <c r="G42" s="105">
        <v>1729.3629999999998</v>
      </c>
      <c r="H42" s="44"/>
      <c r="I42" s="117">
        <v>2111.123</v>
      </c>
      <c r="J42" s="44">
        <v>2110.984</v>
      </c>
      <c r="K42" s="117">
        <v>1603.692</v>
      </c>
    </row>
    <row r="43" spans="1:11" ht="15" customHeight="1">
      <c r="A43" s="27" t="s">
        <v>31</v>
      </c>
      <c r="B43" s="3"/>
      <c r="C43" s="3"/>
      <c r="D43" s="3"/>
      <c r="E43" s="70">
        <v>242.663</v>
      </c>
      <c r="F43" s="138"/>
      <c r="G43" s="105">
        <v>325.311</v>
      </c>
      <c r="H43" s="44"/>
      <c r="I43" s="117">
        <v>703.149</v>
      </c>
      <c r="J43" s="44">
        <v>747.501</v>
      </c>
      <c r="K43" s="117">
        <v>364.786</v>
      </c>
    </row>
    <row r="44" spans="1:11" ht="15" customHeight="1">
      <c r="A44" s="28" t="s">
        <v>32</v>
      </c>
      <c r="B44" s="21"/>
      <c r="C44" s="21"/>
      <c r="D44" s="21"/>
      <c r="E44" s="69">
        <v>140.365</v>
      </c>
      <c r="F44" s="137"/>
      <c r="G44" s="106">
        <v>135.159</v>
      </c>
      <c r="H44" s="46"/>
      <c r="I44" s="118">
        <v>6.001</v>
      </c>
      <c r="J44" s="46">
        <v>14.581</v>
      </c>
      <c r="K44" s="118">
        <v>21.644</v>
      </c>
    </row>
    <row r="45" spans="1:11" ht="15" customHeight="1">
      <c r="A45" s="30" t="s">
        <v>33</v>
      </c>
      <c r="B45" s="18"/>
      <c r="C45" s="18"/>
      <c r="D45" s="18"/>
      <c r="E45" s="95">
        <f>SUM(E40:E44)</f>
        <v>2309.41</v>
      </c>
      <c r="F45" s="125">
        <f>SUM(F40:F44)</f>
        <v>0</v>
      </c>
      <c r="G45" s="107">
        <f>SUM(G40:G44)</f>
        <v>2282.706</v>
      </c>
      <c r="H45" s="78" t="s">
        <v>8</v>
      </c>
      <c r="I45" s="148">
        <f>SUM(I40:I44)</f>
        <v>3096.73</v>
      </c>
      <c r="J45" s="78">
        <f>SUM(J40:J44)</f>
        <v>2982.621</v>
      </c>
      <c r="K45" s="148">
        <f>SUM(K40:K44)</f>
        <v>2143.2009999999996</v>
      </c>
    </row>
    <row r="46" spans="1:11" ht="15" customHeight="1">
      <c r="A46" s="29" t="s">
        <v>34</v>
      </c>
      <c r="B46" s="9"/>
      <c r="C46" s="9"/>
      <c r="D46" s="9"/>
      <c r="E46" s="93">
        <f>E45+E39</f>
        <v>12838.526</v>
      </c>
      <c r="F46" s="124">
        <f>F45+F39</f>
        <v>0</v>
      </c>
      <c r="G46" s="104">
        <f>G45+G39</f>
        <v>12560.616</v>
      </c>
      <c r="H46" s="49" t="s">
        <v>8</v>
      </c>
      <c r="I46" s="127">
        <f>I39+I45</f>
        <v>8032.889999999999</v>
      </c>
      <c r="J46" s="49">
        <f>J39+J45</f>
        <v>8245.026</v>
      </c>
      <c r="K46" s="127">
        <f>K39+K45</f>
        <v>7600.2119999999995</v>
      </c>
    </row>
    <row r="47" spans="1:11" ht="15" customHeight="1">
      <c r="A47" s="27" t="s">
        <v>35</v>
      </c>
      <c r="B47" s="3"/>
      <c r="C47" s="3"/>
      <c r="D47" s="3"/>
      <c r="E47" s="70">
        <v>4698.41</v>
      </c>
      <c r="F47" s="138"/>
      <c r="G47" s="105">
        <v>4742.118999999999</v>
      </c>
      <c r="H47" s="44"/>
      <c r="I47" s="117">
        <v>341.561</v>
      </c>
      <c r="J47" s="44">
        <v>225.08999999999992</v>
      </c>
      <c r="K47" s="117">
        <v>240.45299999999997</v>
      </c>
    </row>
    <row r="48" spans="1:11" ht="15" customHeight="1">
      <c r="A48" s="27" t="s">
        <v>84</v>
      </c>
      <c r="B48" s="3"/>
      <c r="C48" s="3"/>
      <c r="D48" s="3"/>
      <c r="E48" s="70"/>
      <c r="F48" s="138"/>
      <c r="G48" s="105"/>
      <c r="H48" s="44"/>
      <c r="I48" s="117"/>
      <c r="J48" s="44"/>
      <c r="K48" s="117"/>
    </row>
    <row r="49" spans="1:11" ht="15" customHeight="1">
      <c r="A49" s="27" t="s">
        <v>36</v>
      </c>
      <c r="B49" s="3"/>
      <c r="C49" s="3"/>
      <c r="D49" s="3"/>
      <c r="E49" s="70">
        <v>134.687</v>
      </c>
      <c r="F49" s="138"/>
      <c r="G49" s="105">
        <v>135.698</v>
      </c>
      <c r="H49" s="44"/>
      <c r="I49" s="117">
        <v>95.485</v>
      </c>
      <c r="J49" s="44">
        <v>140.817</v>
      </c>
      <c r="K49" s="117">
        <v>143.261</v>
      </c>
    </row>
    <row r="50" spans="1:11" ht="15" customHeight="1">
      <c r="A50" s="27" t="s">
        <v>37</v>
      </c>
      <c r="B50" s="3"/>
      <c r="C50" s="3"/>
      <c r="D50" s="3"/>
      <c r="E50" s="70">
        <v>671.222</v>
      </c>
      <c r="F50" s="138"/>
      <c r="G50" s="105">
        <v>662.2170000000001</v>
      </c>
      <c r="H50" s="44"/>
      <c r="I50" s="117">
        <v>521.674</v>
      </c>
      <c r="J50" s="44">
        <v>693.745</v>
      </c>
      <c r="K50" s="117">
        <v>735.919</v>
      </c>
    </row>
    <row r="51" spans="1:11" ht="15" customHeight="1">
      <c r="A51" s="27" t="s">
        <v>38</v>
      </c>
      <c r="B51" s="3"/>
      <c r="C51" s="3"/>
      <c r="D51" s="3"/>
      <c r="E51" s="70">
        <v>4111.768</v>
      </c>
      <c r="F51" s="138"/>
      <c r="G51" s="105">
        <v>3812.632</v>
      </c>
      <c r="H51" s="44"/>
      <c r="I51" s="117">
        <v>3514.948</v>
      </c>
      <c r="J51" s="44">
        <v>3869.442</v>
      </c>
      <c r="K51" s="117">
        <v>4170.4439999999995</v>
      </c>
    </row>
    <row r="52" spans="1:11" ht="15" customHeight="1">
      <c r="A52" s="27" t="s">
        <v>39</v>
      </c>
      <c r="B52" s="3"/>
      <c r="C52" s="3"/>
      <c r="D52" s="3"/>
      <c r="E52" s="70">
        <v>3201.1200000000003</v>
      </c>
      <c r="F52" s="138"/>
      <c r="G52" s="105">
        <v>3178.6180000000004</v>
      </c>
      <c r="H52" s="44"/>
      <c r="I52" s="117">
        <v>3513.2629999999995</v>
      </c>
      <c r="J52" s="44">
        <v>3176.3940000000002</v>
      </c>
      <c r="K52" s="117">
        <v>2118.6249999999995</v>
      </c>
    </row>
    <row r="53" spans="1:11" ht="15" customHeight="1">
      <c r="A53" s="27" t="s">
        <v>77</v>
      </c>
      <c r="B53" s="3"/>
      <c r="C53" s="3"/>
      <c r="D53" s="3"/>
      <c r="E53" s="70"/>
      <c r="F53" s="138"/>
      <c r="G53" s="105"/>
      <c r="H53" s="44"/>
      <c r="I53" s="117"/>
      <c r="J53" s="44"/>
      <c r="K53" s="117"/>
    </row>
    <row r="54" spans="1:11" ht="15" customHeight="1">
      <c r="A54" s="28" t="s">
        <v>40</v>
      </c>
      <c r="B54" s="21"/>
      <c r="C54" s="21"/>
      <c r="D54" s="21"/>
      <c r="E54" s="69">
        <v>21.319</v>
      </c>
      <c r="F54" s="137"/>
      <c r="G54" s="106">
        <v>29.332</v>
      </c>
      <c r="H54" s="46"/>
      <c r="I54" s="118">
        <v>45.959</v>
      </c>
      <c r="J54" s="46">
        <v>139.538</v>
      </c>
      <c r="K54" s="118">
        <v>191.51</v>
      </c>
    </row>
    <row r="55" spans="1:11" ht="15" customHeight="1">
      <c r="A55" s="29" t="s">
        <v>41</v>
      </c>
      <c r="B55" s="9"/>
      <c r="C55" s="9"/>
      <c r="D55" s="9"/>
      <c r="E55" s="93">
        <f>SUM(E47:E54)</f>
        <v>12838.526</v>
      </c>
      <c r="F55" s="124">
        <f>SUM(F47:F54)</f>
        <v>0</v>
      </c>
      <c r="G55" s="104">
        <f>SUM(G47:G54)</f>
        <v>12560.616</v>
      </c>
      <c r="H55" s="49" t="s">
        <v>8</v>
      </c>
      <c r="I55" s="127">
        <f>SUM(I47:I54)</f>
        <v>8032.8899999999985</v>
      </c>
      <c r="J55" s="49">
        <f>SUM(J47:J54)</f>
        <v>8245.026</v>
      </c>
      <c r="K55" s="127">
        <f>SUM(K47:K54)</f>
        <v>7600.2119999999995</v>
      </c>
    </row>
    <row r="56" spans="1:11" ht="15" customHeight="1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</row>
    <row r="57" spans="1:11" ht="12.75" customHeight="1">
      <c r="A57" s="62"/>
      <c r="B57" s="52"/>
      <c r="C57" s="54"/>
      <c r="D57" s="54"/>
      <c r="E57" s="55">
        <f aca="true" t="shared" si="7" ref="E57:K57">E$3</f>
        <v>2014</v>
      </c>
      <c r="F57" s="55">
        <f t="shared" si="7"/>
        <v>2013</v>
      </c>
      <c r="G57" s="55">
        <f t="shared" si="7"/>
        <v>2013</v>
      </c>
      <c r="H57" s="55">
        <f t="shared" si="7"/>
        <v>2012</v>
      </c>
      <c r="I57" s="55">
        <v>2012</v>
      </c>
      <c r="J57" s="55">
        <f t="shared" si="7"/>
        <v>2011</v>
      </c>
      <c r="K57" s="55">
        <f t="shared" si="7"/>
        <v>2010</v>
      </c>
    </row>
    <row r="58" spans="1:11" ht="12.75" customHeight="1">
      <c r="A58" s="56"/>
      <c r="B58" s="56"/>
      <c r="C58" s="54"/>
      <c r="D58" s="54"/>
      <c r="E58" s="74"/>
      <c r="F58" s="74"/>
      <c r="G58" s="74"/>
      <c r="H58" s="74"/>
      <c r="I58" s="74"/>
      <c r="J58" s="74"/>
      <c r="K58" s="74"/>
    </row>
    <row r="59" spans="1:11" s="43" customFormat="1" ht="15" customHeight="1">
      <c r="A59" s="62" t="s">
        <v>81</v>
      </c>
      <c r="B59" s="60"/>
      <c r="C59" s="57"/>
      <c r="D59" s="57"/>
      <c r="E59" s="75"/>
      <c r="F59" s="75"/>
      <c r="G59" s="75"/>
      <c r="H59" s="75"/>
      <c r="I59" s="75"/>
      <c r="J59" s="75"/>
      <c r="K59" s="75"/>
    </row>
    <row r="60" spans="5:11" ht="1.5" customHeight="1">
      <c r="E60" s="76"/>
      <c r="F60" s="76"/>
      <c r="G60" s="76"/>
      <c r="H60" s="76"/>
      <c r="I60" s="76"/>
      <c r="J60" s="76"/>
      <c r="K60" s="76"/>
    </row>
    <row r="61" spans="1:11" ht="24.75" customHeight="1">
      <c r="A61" s="200" t="s">
        <v>42</v>
      </c>
      <c r="B61" s="200"/>
      <c r="C61" s="8"/>
      <c r="D61" s="8"/>
      <c r="E61" s="68">
        <v>126.79099999999998</v>
      </c>
      <c r="F61" s="136"/>
      <c r="G61" s="132"/>
      <c r="H61" s="47"/>
      <c r="I61" s="142">
        <v>540</v>
      </c>
      <c r="J61" s="47">
        <v>347</v>
      </c>
      <c r="K61" s="142">
        <v>275</v>
      </c>
    </row>
    <row r="62" spans="1:11" ht="15" customHeight="1">
      <c r="A62" s="202" t="s">
        <v>43</v>
      </c>
      <c r="B62" s="202"/>
      <c r="C62" s="22"/>
      <c r="D62" s="22"/>
      <c r="E62" s="69">
        <v>-198.11299999999997</v>
      </c>
      <c r="F62" s="137"/>
      <c r="G62" s="133"/>
      <c r="H62" s="46"/>
      <c r="I62" s="118">
        <v>139</v>
      </c>
      <c r="J62" s="46">
        <v>584</v>
      </c>
      <c r="K62" s="118">
        <v>81</v>
      </c>
    </row>
    <row r="63" spans="1:11" ht="16.5" customHeight="1">
      <c r="A63" s="203" t="s">
        <v>44</v>
      </c>
      <c r="B63" s="203"/>
      <c r="C63" s="24"/>
      <c r="D63" s="24"/>
      <c r="E63" s="73">
        <f>SUM(E61:E62)</f>
        <v>-71.32199999999999</v>
      </c>
      <c r="F63" s="127" t="s">
        <v>8</v>
      </c>
      <c r="G63" s="73" t="s">
        <v>8</v>
      </c>
      <c r="H63" s="49" t="s">
        <v>8</v>
      </c>
      <c r="I63" s="127">
        <f>SUM(I61:I62)</f>
        <v>679</v>
      </c>
      <c r="J63" s="49">
        <f>SUM(J61:J62)</f>
        <v>931</v>
      </c>
      <c r="K63" s="139">
        <f>SUM(K61:K62)</f>
        <v>356</v>
      </c>
    </row>
    <row r="64" spans="1:11" ht="15" customHeight="1">
      <c r="A64" s="200" t="s">
        <v>45</v>
      </c>
      <c r="B64" s="200"/>
      <c r="C64" s="3"/>
      <c r="D64" s="3"/>
      <c r="E64" s="70">
        <v>-11.326</v>
      </c>
      <c r="F64" s="138"/>
      <c r="G64" s="134"/>
      <c r="H64" s="44"/>
      <c r="I64" s="117">
        <v>-293</v>
      </c>
      <c r="J64" s="44">
        <v>-156</v>
      </c>
      <c r="K64" s="117">
        <v>-92</v>
      </c>
    </row>
    <row r="65" spans="1:11" ht="15" customHeight="1">
      <c r="A65" s="202" t="s">
        <v>78</v>
      </c>
      <c r="B65" s="202"/>
      <c r="C65" s="21"/>
      <c r="D65" s="21"/>
      <c r="E65" s="69"/>
      <c r="F65" s="137"/>
      <c r="G65" s="133"/>
      <c r="H65" s="46"/>
      <c r="I65" s="118">
        <v>6</v>
      </c>
      <c r="J65" s="46"/>
      <c r="K65" s="118">
        <v>3</v>
      </c>
    </row>
    <row r="66" spans="1:11" ht="16.5" customHeight="1">
      <c r="A66" s="126" t="s">
        <v>46</v>
      </c>
      <c r="B66" s="126"/>
      <c r="C66" s="25"/>
      <c r="D66" s="25"/>
      <c r="E66" s="73">
        <f>SUM(E63:E65)</f>
        <v>-82.648</v>
      </c>
      <c r="F66" s="127" t="s">
        <v>8</v>
      </c>
      <c r="G66" s="73" t="s">
        <v>8</v>
      </c>
      <c r="H66" s="49" t="s">
        <v>8</v>
      </c>
      <c r="I66" s="127">
        <f>SUM(I63:I65)</f>
        <v>392</v>
      </c>
      <c r="J66" s="49">
        <f>SUM(J63:J65)</f>
        <v>775</v>
      </c>
      <c r="K66" s="139">
        <f>SUM(K63:K65)</f>
        <v>267</v>
      </c>
    </row>
    <row r="67" spans="1:11" ht="15" customHeight="1">
      <c r="A67" s="202" t="s">
        <v>47</v>
      </c>
      <c r="B67" s="202"/>
      <c r="C67" s="26"/>
      <c r="D67" s="26"/>
      <c r="E67" s="69"/>
      <c r="F67" s="137"/>
      <c r="G67" s="133"/>
      <c r="H67" s="46"/>
      <c r="I67" s="118">
        <v>-10</v>
      </c>
      <c r="J67" s="46"/>
      <c r="K67" s="118"/>
    </row>
    <row r="68" spans="1:11" ht="16.5" customHeight="1">
      <c r="A68" s="203" t="s">
        <v>48</v>
      </c>
      <c r="B68" s="203"/>
      <c r="C68" s="9"/>
      <c r="D68" s="9"/>
      <c r="E68" s="73">
        <f>SUM(E66:E67)</f>
        <v>-82.648</v>
      </c>
      <c r="F68" s="127" t="s">
        <v>8</v>
      </c>
      <c r="G68" s="73" t="s">
        <v>8</v>
      </c>
      <c r="H68" s="49" t="s">
        <v>8</v>
      </c>
      <c r="I68" s="127">
        <f>SUM(I66:I67)</f>
        <v>382</v>
      </c>
      <c r="J68" s="49">
        <f>SUM(J66:J67)</f>
        <v>775</v>
      </c>
      <c r="K68" s="139">
        <f>SUM(K66:K67)</f>
        <v>267</v>
      </c>
    </row>
    <row r="69" spans="1:11" ht="15" customHeight="1">
      <c r="A69" s="200" t="s">
        <v>49</v>
      </c>
      <c r="B69" s="200"/>
      <c r="C69" s="3"/>
      <c r="D69" s="3"/>
      <c r="E69" s="70"/>
      <c r="F69" s="138"/>
      <c r="G69" s="134"/>
      <c r="H69" s="44"/>
      <c r="I69" s="117">
        <v>-354</v>
      </c>
      <c r="J69" s="44">
        <v>-301</v>
      </c>
      <c r="K69" s="117">
        <v>-265</v>
      </c>
    </row>
    <row r="70" spans="1:11" ht="15" customHeight="1">
      <c r="A70" s="200" t="s">
        <v>50</v>
      </c>
      <c r="B70" s="200"/>
      <c r="C70" s="3"/>
      <c r="D70" s="3"/>
      <c r="E70" s="70"/>
      <c r="F70" s="138"/>
      <c r="G70" s="134"/>
      <c r="H70" s="44"/>
      <c r="I70" s="117"/>
      <c r="J70" s="44"/>
      <c r="K70" s="117"/>
    </row>
    <row r="71" spans="1:11" ht="15" customHeight="1">
      <c r="A71" s="200" t="s">
        <v>51</v>
      </c>
      <c r="B71" s="200"/>
      <c r="C71" s="3"/>
      <c r="D71" s="3"/>
      <c r="E71" s="70"/>
      <c r="F71" s="138"/>
      <c r="G71" s="134"/>
      <c r="H71" s="44"/>
      <c r="I71" s="117"/>
      <c r="J71" s="44"/>
      <c r="K71" s="117"/>
    </row>
    <row r="72" spans="1:11" ht="15" customHeight="1">
      <c r="A72" s="202" t="s">
        <v>52</v>
      </c>
      <c r="B72" s="202"/>
      <c r="C72" s="21"/>
      <c r="D72" s="21"/>
      <c r="E72" s="69"/>
      <c r="F72" s="137"/>
      <c r="G72" s="133"/>
      <c r="H72" s="46"/>
      <c r="I72" s="118">
        <v>36</v>
      </c>
      <c r="J72" s="46">
        <v>-36</v>
      </c>
      <c r="K72" s="118">
        <v>45</v>
      </c>
    </row>
    <row r="73" spans="1:11" ht="16.5" customHeight="1">
      <c r="A73" s="32" t="s">
        <v>53</v>
      </c>
      <c r="B73" s="32"/>
      <c r="C73" s="19"/>
      <c r="D73" s="19"/>
      <c r="E73" s="77">
        <f>SUM(E69:E72)</f>
        <v>0</v>
      </c>
      <c r="F73" s="114" t="s">
        <v>8</v>
      </c>
      <c r="G73" s="77" t="s">
        <v>8</v>
      </c>
      <c r="H73" s="78" t="s">
        <v>8</v>
      </c>
      <c r="I73" s="114">
        <f>SUM(I69:I72)</f>
        <v>-318</v>
      </c>
      <c r="J73" s="78">
        <f>SUM(J69:J72)</f>
        <v>-337</v>
      </c>
      <c r="K73" s="114">
        <f>SUM(K69:K72)</f>
        <v>-220</v>
      </c>
    </row>
    <row r="74" spans="1:11" ht="16.5" customHeight="1">
      <c r="A74" s="203" t="s">
        <v>54</v>
      </c>
      <c r="B74" s="203"/>
      <c r="C74" s="9"/>
      <c r="D74" s="9"/>
      <c r="E74" s="73">
        <f>E68+E73</f>
        <v>-82.648</v>
      </c>
      <c r="F74" s="127" t="s">
        <v>8</v>
      </c>
      <c r="G74" s="73" t="s">
        <v>8</v>
      </c>
      <c r="H74" s="49" t="s">
        <v>8</v>
      </c>
      <c r="I74" s="127">
        <f>I68+I73</f>
        <v>64</v>
      </c>
      <c r="J74" s="49">
        <f>SUM(J73+J68)</f>
        <v>438</v>
      </c>
      <c r="K74" s="139">
        <f>K73+K68</f>
        <v>47</v>
      </c>
    </row>
    <row r="75" spans="1:11" ht="16.5" customHeight="1">
      <c r="A75" s="182"/>
      <c r="B75" s="182"/>
      <c r="C75" s="9"/>
      <c r="D75" s="9"/>
      <c r="E75" s="73"/>
      <c r="F75" s="127"/>
      <c r="G75" s="73"/>
      <c r="H75" s="127"/>
      <c r="I75" s="127"/>
      <c r="J75" s="49"/>
      <c r="K75" s="139"/>
    </row>
    <row r="76" spans="1:11" ht="16.5" customHeight="1">
      <c r="A76" s="181" t="s">
        <v>103</v>
      </c>
      <c r="B76" s="183"/>
      <c r="C76" s="18"/>
      <c r="D76" s="18"/>
      <c r="E76" s="184"/>
      <c r="F76" s="148"/>
      <c r="G76" s="184"/>
      <c r="H76" s="148"/>
      <c r="I76" s="148">
        <v>-111</v>
      </c>
      <c r="J76" s="78">
        <v>-60</v>
      </c>
      <c r="K76" s="185">
        <v>25</v>
      </c>
    </row>
    <row r="77" spans="1:11" ht="27" customHeight="1">
      <c r="A77" s="204" t="s">
        <v>104</v>
      </c>
      <c r="B77" s="205"/>
      <c r="C77" s="205"/>
      <c r="D77" s="9"/>
      <c r="E77" s="73"/>
      <c r="F77" s="127"/>
      <c r="G77" s="73"/>
      <c r="H77" s="127"/>
      <c r="I77" s="127">
        <f>SUM(I74:I76)</f>
        <v>-47</v>
      </c>
      <c r="J77" s="127">
        <f>SUM(J74:J76)</f>
        <v>378</v>
      </c>
      <c r="K77" s="127">
        <f>SUM(K74:K76)</f>
        <v>72</v>
      </c>
    </row>
    <row r="78" spans="1:11" ht="15" customHeight="1">
      <c r="A78" s="9"/>
      <c r="B78" s="9"/>
      <c r="C78" s="9"/>
      <c r="D78" s="9"/>
      <c r="E78" s="45"/>
      <c r="F78" s="45"/>
      <c r="G78" s="45"/>
      <c r="H78" s="45"/>
      <c r="I78" s="45"/>
      <c r="J78" s="45"/>
      <c r="K78" s="45"/>
    </row>
    <row r="79" spans="1:11" ht="12.75" customHeight="1">
      <c r="A79" s="62"/>
      <c r="B79" s="52"/>
      <c r="C79" s="54"/>
      <c r="D79" s="54"/>
      <c r="E79" s="55">
        <f>E$3</f>
        <v>2014</v>
      </c>
      <c r="F79" s="55">
        <f>F$3</f>
        <v>2013</v>
      </c>
      <c r="G79" s="55">
        <f>G$3</f>
        <v>2013</v>
      </c>
      <c r="H79" s="55">
        <f>H$3</f>
        <v>2012</v>
      </c>
      <c r="I79" s="55">
        <v>2012</v>
      </c>
      <c r="J79" s="55">
        <f>J$3</f>
        <v>2011</v>
      </c>
      <c r="K79" s="55">
        <f>K$3</f>
        <v>2010</v>
      </c>
    </row>
    <row r="80" spans="1:11" ht="12.75" customHeight="1">
      <c r="A80" s="56"/>
      <c r="B80" s="56"/>
      <c r="C80" s="54"/>
      <c r="D80" s="54"/>
      <c r="E80" s="55"/>
      <c r="F80" s="55"/>
      <c r="G80" s="55"/>
      <c r="H80" s="55"/>
      <c r="I80" s="55"/>
      <c r="J80" s="55"/>
      <c r="K80" s="55"/>
    </row>
    <row r="81" spans="1:11" s="43" customFormat="1" ht="15" customHeight="1">
      <c r="A81" s="62" t="s">
        <v>55</v>
      </c>
      <c r="B81" s="60"/>
      <c r="C81" s="53"/>
      <c r="D81" s="57"/>
      <c r="E81" s="58"/>
      <c r="F81" s="58"/>
      <c r="G81" s="58"/>
      <c r="H81" s="58"/>
      <c r="I81" s="58"/>
      <c r="J81" s="58"/>
      <c r="K81" s="58"/>
    </row>
    <row r="82" ht="1.5" customHeight="1">
      <c r="G82" s="191"/>
    </row>
    <row r="83" spans="1:11" ht="15" customHeight="1">
      <c r="A83" s="200" t="s">
        <v>56</v>
      </c>
      <c r="B83" s="200"/>
      <c r="C83" s="6"/>
      <c r="D83" s="6"/>
      <c r="E83" s="108">
        <f>IF(E14=0,"-",IF(E7=0,"-",E14/E7))*100</f>
        <v>1.6488172696968155</v>
      </c>
      <c r="F83" s="99">
        <f>IF(F7=0,"",IF(F14=0,"",(F14/F7))*100)</f>
        <v>4.381943907241094</v>
      </c>
      <c r="G83" s="108">
        <f>IF(G14=0,"-",IF(G7=0,"-",G14/G7))*100</f>
        <v>4.8927231679808285</v>
      </c>
      <c r="H83" s="146">
        <f>IF(H14=0,"-",IF(H7=0,"-",H14/H7))*100</f>
        <v>7.02109162209726</v>
      </c>
      <c r="I83" s="146">
        <f>IF(I14=0,"-",IF(I7=0,"-",I14/I7))*100</f>
        <v>7.01593698479575</v>
      </c>
      <c r="J83" s="50">
        <f>IF(J14=0,"-",IF(J7=0,"-",J14/J7))*100</f>
        <v>7.525629077353216</v>
      </c>
      <c r="K83" s="146">
        <f>IF(K14=0,"-",IF(K7=0,"-",K14/K7))*100</f>
        <v>16.552877246760485</v>
      </c>
    </row>
    <row r="84" spans="1:12" ht="15" customHeight="1">
      <c r="A84" s="200" t="s">
        <v>57</v>
      </c>
      <c r="B84" s="200"/>
      <c r="C84" s="6"/>
      <c r="D84" s="6"/>
      <c r="E84" s="108">
        <f aca="true" t="shared" si="8" ref="E84:K84">IF(E20=0,"-",IF(E7=0,"-",E20/E7)*100)</f>
        <v>-3.1000785053371733</v>
      </c>
      <c r="F84" s="99">
        <f t="shared" si="8"/>
        <v>1.0532931476798697</v>
      </c>
      <c r="G84" s="108">
        <f t="shared" si="8"/>
        <v>0.5361469164494218</v>
      </c>
      <c r="H84" s="146">
        <f t="shared" si="8"/>
        <v>2.6594831699879604</v>
      </c>
      <c r="I84" s="146">
        <f t="shared" si="8"/>
        <v>1.3555596263051841</v>
      </c>
      <c r="J84" s="50">
        <f t="shared" si="8"/>
        <v>-0.023299161230195712</v>
      </c>
      <c r="K84" s="146">
        <f t="shared" si="8"/>
        <v>5.378291765361571</v>
      </c>
      <c r="L84" s="41"/>
    </row>
    <row r="85" spans="1:12" ht="15" customHeight="1">
      <c r="A85" s="200" t="s">
        <v>58</v>
      </c>
      <c r="B85" s="200"/>
      <c r="C85" s="7"/>
      <c r="D85" s="7"/>
      <c r="E85" s="63" t="s">
        <v>8</v>
      </c>
      <c r="F85" s="99" t="s">
        <v>8</v>
      </c>
      <c r="G85" s="109" t="s">
        <v>8</v>
      </c>
      <c r="H85" s="150" t="str">
        <f>IF((H47=0),"-",(H24/((H47+K47)/2)*100))</f>
        <v>-</v>
      </c>
      <c r="I85" s="150">
        <v>30.7</v>
      </c>
      <c r="J85" s="51">
        <f>IF((J47=0),"-",(J24/((J47+K47)/2)*100))</f>
        <v>-12.458569885058955</v>
      </c>
      <c r="K85" s="51">
        <v>251.7</v>
      </c>
      <c r="L85" s="41"/>
    </row>
    <row r="86" spans="1:12" ht="15" customHeight="1">
      <c r="A86" s="200" t="s">
        <v>59</v>
      </c>
      <c r="B86" s="200"/>
      <c r="C86" s="7"/>
      <c r="D86" s="7"/>
      <c r="E86" s="63" t="s">
        <v>8</v>
      </c>
      <c r="F86" s="99" t="s">
        <v>8</v>
      </c>
      <c r="G86" s="109" t="s">
        <v>8</v>
      </c>
      <c r="H86" s="150" t="str">
        <f>IF((H47=0),"-",((H17+H18)/((H47+H48+H49+H51+K47+K48+K49+K51)/2)*100))</f>
        <v>-</v>
      </c>
      <c r="I86" s="150">
        <v>16.2</v>
      </c>
      <c r="J86" s="51">
        <f>IF((J47=0),"-",((J17+J18)/((J47+J48+J49+J51+K47+K48+K49+K51)/2)*100))</f>
        <v>9.170025122000586</v>
      </c>
      <c r="K86" s="51">
        <v>21.6</v>
      </c>
      <c r="L86" s="41"/>
    </row>
    <row r="87" spans="1:12" ht="15" customHeight="1">
      <c r="A87" s="200" t="s">
        <v>60</v>
      </c>
      <c r="B87" s="200"/>
      <c r="C87" s="6"/>
      <c r="D87" s="6"/>
      <c r="E87" s="110">
        <f aca="true" t="shared" si="9" ref="E87:J87">IF(E47=0,"-",((E47+E48)/E55*100))</f>
        <v>36.5961793433296</v>
      </c>
      <c r="F87" s="151" t="str">
        <f t="shared" si="9"/>
        <v>-</v>
      </c>
      <c r="G87" s="110">
        <f t="shared" si="9"/>
        <v>37.753872899227225</v>
      </c>
      <c r="H87" s="151" t="str">
        <f t="shared" si="9"/>
        <v>-</v>
      </c>
      <c r="I87" s="151">
        <f t="shared" si="9"/>
        <v>4.252031336169175</v>
      </c>
      <c r="J87" s="92">
        <f t="shared" si="9"/>
        <v>2.730009583960074</v>
      </c>
      <c r="K87" s="151">
        <v>3</v>
      </c>
      <c r="L87" s="41"/>
    </row>
    <row r="88" spans="1:12" ht="15" customHeight="1">
      <c r="A88" s="200" t="s">
        <v>61</v>
      </c>
      <c r="B88" s="200"/>
      <c r="C88" s="6"/>
      <c r="D88" s="6"/>
      <c r="E88" s="111">
        <f>IF((E51+E49-E43-E41-E37)=0,"-",(E51+E49-E43-E41-E37))</f>
        <v>3969.6369999999997</v>
      </c>
      <c r="F88" s="152" t="str">
        <f>IF((F51+F49-F43-F41-F37)=0,"-",(F51+F49-F43-F41-F37))</f>
        <v>-</v>
      </c>
      <c r="G88" s="111">
        <f>IF((G51+G49-G43-G41-G37)=0,"-",(G51+G49-G43-G41-G37))</f>
        <v>3588.819</v>
      </c>
      <c r="H88" s="152" t="s">
        <v>8</v>
      </c>
      <c r="I88" s="152">
        <f>IF((I51+I49-I43-I41-I37)=0,"-",(I51+I49-I43-I41-I37))</f>
        <v>2770.6330000000003</v>
      </c>
      <c r="J88" s="1">
        <f>IF((J51+J49-J43-J41-J37)=0,"-",(J51+J49-J43-J41-J37))</f>
        <v>3121.8999999999996</v>
      </c>
      <c r="K88" s="152">
        <v>3839</v>
      </c>
      <c r="L88" s="41"/>
    </row>
    <row r="89" spans="1:11" ht="15" customHeight="1">
      <c r="A89" s="200" t="s">
        <v>62</v>
      </c>
      <c r="B89" s="200"/>
      <c r="C89" s="3"/>
      <c r="D89" s="3"/>
      <c r="E89" s="112">
        <f>IF((E47=0),"-",((E51+E49)/(E47+E48)))</f>
        <v>0.9038068197539167</v>
      </c>
      <c r="F89" s="153" t="str">
        <f>IF((F47=0),"-",((F51+F49)/(F47+F48)))</f>
        <v>-</v>
      </c>
      <c r="G89" s="112">
        <f>IF((G47=0),"-",((G51+G49)/(G47+G48)))</f>
        <v>0.832608797881285</v>
      </c>
      <c r="H89" s="153" t="s">
        <v>8</v>
      </c>
      <c r="I89" s="153">
        <f>IF((I47=0),"-",((I51+I49)/(I47+I48)))</f>
        <v>10.570390062097253</v>
      </c>
      <c r="J89" s="2">
        <f>IF((J47=0),"-",((J51+J49)/(J47+J48)))</f>
        <v>17.8162468345995</v>
      </c>
      <c r="K89" s="153">
        <v>17.9</v>
      </c>
    </row>
    <row r="90" spans="1:11" ht="15" customHeight="1">
      <c r="A90" s="202" t="s">
        <v>63</v>
      </c>
      <c r="B90" s="202"/>
      <c r="C90" s="21"/>
      <c r="D90" s="21"/>
      <c r="E90" s="113" t="s">
        <v>8</v>
      </c>
      <c r="F90" s="154" t="s">
        <v>8</v>
      </c>
      <c r="G90" s="113">
        <v>5794</v>
      </c>
      <c r="H90" s="154">
        <v>5120</v>
      </c>
      <c r="I90" s="154">
        <v>5120</v>
      </c>
      <c r="J90" s="17">
        <v>4187</v>
      </c>
      <c r="K90" s="154">
        <v>3728</v>
      </c>
    </row>
    <row r="91" spans="1:11" ht="15" customHeight="1">
      <c r="A91" s="5" t="s">
        <v>132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</row>
    <row r="92" spans="1:11" ht="15" customHeight="1">
      <c r="A92" s="5" t="s">
        <v>130</v>
      </c>
      <c r="B92" s="121"/>
      <c r="C92" s="121"/>
      <c r="D92" s="121"/>
      <c r="E92" s="121"/>
      <c r="F92" s="121"/>
      <c r="G92" s="121"/>
      <c r="H92" s="121"/>
      <c r="I92" s="121"/>
      <c r="J92" s="121"/>
      <c r="K92" s="121"/>
    </row>
    <row r="93" spans="1:11" ht="15" customHeight="1">
      <c r="A93" s="5" t="s">
        <v>133</v>
      </c>
      <c r="B93" s="121"/>
      <c r="C93" s="121"/>
      <c r="D93" s="121"/>
      <c r="E93" s="121"/>
      <c r="F93" s="121"/>
      <c r="G93" s="121"/>
      <c r="H93" s="121"/>
      <c r="I93" s="121"/>
      <c r="J93" s="121"/>
      <c r="K93" s="121"/>
    </row>
    <row r="94" spans="1:11" ht="15" customHeight="1">
      <c r="A94" s="5" t="s">
        <v>131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1:11" ht="10.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</row>
    <row r="96" spans="1:11" ht="10.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</row>
    <row r="97" spans="1:11" ht="10.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</row>
    <row r="98" spans="1:11" ht="10.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</row>
    <row r="99" spans="1:11" ht="10.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00" spans="1:11" ht="10.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1:11" ht="10.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1:11" ht="10.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1:11" ht="10.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</row>
    <row r="104" spans="1:11" ht="10.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1:11" ht="10.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</row>
  </sheetData>
  <sheetProtection/>
  <mergeCells count="22">
    <mergeCell ref="A72:B72"/>
    <mergeCell ref="A74:B74"/>
    <mergeCell ref="A83:B83"/>
    <mergeCell ref="A84:B84"/>
    <mergeCell ref="A77:C77"/>
    <mergeCell ref="A1:K1"/>
    <mergeCell ref="A61:B61"/>
    <mergeCell ref="A62:B62"/>
    <mergeCell ref="A63:B63"/>
    <mergeCell ref="A64:B64"/>
    <mergeCell ref="A65:B65"/>
    <mergeCell ref="A67:B67"/>
    <mergeCell ref="A68:B68"/>
    <mergeCell ref="A69:B69"/>
    <mergeCell ref="A70:B70"/>
    <mergeCell ref="A71:B71"/>
    <mergeCell ref="A86:B86"/>
    <mergeCell ref="A87:B87"/>
    <mergeCell ref="A88:B88"/>
    <mergeCell ref="A89:B89"/>
    <mergeCell ref="A90:B90"/>
    <mergeCell ref="A85:B8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8" width="9.7109375" style="39" customWidth="1"/>
    <col min="9" max="10" width="9.7109375" style="0" customWidth="1"/>
    <col min="12" max="12" width="4.140625" style="0" customWidth="1"/>
  </cols>
  <sheetData>
    <row r="1" spans="1:10" ht="18" customHeight="1">
      <c r="A1" s="201" t="s">
        <v>88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5" customHeight="1">
      <c r="A2" s="29" t="s">
        <v>68</v>
      </c>
      <c r="B2" s="12"/>
      <c r="C2" s="12"/>
      <c r="D2" s="12"/>
      <c r="E2" s="41"/>
      <c r="F2" s="41"/>
      <c r="G2" s="41"/>
      <c r="H2" s="41"/>
      <c r="I2" s="13"/>
      <c r="J2" s="14"/>
    </row>
    <row r="3" spans="1:10" ht="12.75" customHeight="1">
      <c r="A3" s="52"/>
      <c r="B3" s="52"/>
      <c r="C3" s="57"/>
      <c r="D3" s="54"/>
      <c r="E3" s="55">
        <v>2014</v>
      </c>
      <c r="F3" s="55">
        <v>2013</v>
      </c>
      <c r="G3" s="55">
        <v>2013</v>
      </c>
      <c r="H3" s="55">
        <v>2012</v>
      </c>
      <c r="I3" s="55">
        <v>2011</v>
      </c>
      <c r="J3" s="55">
        <v>2010</v>
      </c>
    </row>
    <row r="4" spans="1:10" ht="12.75" customHeight="1">
      <c r="A4" s="56"/>
      <c r="B4" s="56"/>
      <c r="C4" s="57"/>
      <c r="D4" s="54"/>
      <c r="E4" s="55" t="s">
        <v>112</v>
      </c>
      <c r="F4" s="55" t="s">
        <v>112</v>
      </c>
      <c r="G4" s="55"/>
      <c r="H4" s="55"/>
      <c r="I4" s="55"/>
      <c r="J4" s="55"/>
    </row>
    <row r="5" spans="1:10" s="15" customFormat="1" ht="12.75" customHeight="1">
      <c r="A5" s="53" t="s">
        <v>9</v>
      </c>
      <c r="B5" s="59"/>
      <c r="C5" s="57"/>
      <c r="D5" s="57" t="s">
        <v>64</v>
      </c>
      <c r="E5" s="58"/>
      <c r="F5" s="58"/>
      <c r="G5" s="58"/>
      <c r="H5" s="58"/>
      <c r="I5" s="58" t="s">
        <v>7</v>
      </c>
      <c r="J5" s="58"/>
    </row>
    <row r="6" ht="1.5" customHeight="1"/>
    <row r="7" spans="1:12" ht="15" customHeight="1">
      <c r="A7" s="27" t="s">
        <v>10</v>
      </c>
      <c r="B7" s="6"/>
      <c r="C7" s="6"/>
      <c r="D7" s="6"/>
      <c r="E7" s="71">
        <v>467.975</v>
      </c>
      <c r="F7" s="100">
        <v>447.995</v>
      </c>
      <c r="G7" s="71">
        <v>2268.205</v>
      </c>
      <c r="H7" s="49">
        <v>1957.183</v>
      </c>
      <c r="I7" s="49">
        <v>1788.631</v>
      </c>
      <c r="J7" s="100">
        <v>1631.78</v>
      </c>
      <c r="K7" s="36"/>
      <c r="L7" s="36"/>
    </row>
    <row r="8" spans="1:12" ht="15" customHeight="1">
      <c r="A8" s="27" t="s">
        <v>11</v>
      </c>
      <c r="B8" s="3"/>
      <c r="C8" s="3"/>
      <c r="D8" s="3"/>
      <c r="E8" s="70">
        <v>-475.77399999999994</v>
      </c>
      <c r="F8" s="138">
        <v>-457.54600000000005</v>
      </c>
      <c r="G8" s="70">
        <v>-2033.954</v>
      </c>
      <c r="H8" s="44">
        <v>-1925.4269999999997</v>
      </c>
      <c r="I8" s="44">
        <v>-1648.8229999999999</v>
      </c>
      <c r="J8" s="138">
        <v>-1473.2210000000002</v>
      </c>
      <c r="K8" s="36"/>
      <c r="L8" s="36"/>
    </row>
    <row r="9" spans="1:12" ht="15" customHeight="1">
      <c r="A9" s="27" t="s">
        <v>12</v>
      </c>
      <c r="B9" s="3"/>
      <c r="C9" s="3"/>
      <c r="D9" s="3"/>
      <c r="E9" s="70">
        <v>0.031</v>
      </c>
      <c r="F9" s="138"/>
      <c r="G9" s="70">
        <v>48.62</v>
      </c>
      <c r="H9" s="44">
        <v>0.464</v>
      </c>
      <c r="I9" s="44">
        <v>9.316</v>
      </c>
      <c r="J9" s="138"/>
      <c r="K9" s="36"/>
      <c r="L9" s="36"/>
    </row>
    <row r="10" spans="1:12" ht="15" customHeight="1">
      <c r="A10" s="27" t="s">
        <v>13</v>
      </c>
      <c r="B10" s="3"/>
      <c r="C10" s="3"/>
      <c r="D10" s="3"/>
      <c r="E10" s="70">
        <v>1.398</v>
      </c>
      <c r="F10" s="138">
        <v>2.128</v>
      </c>
      <c r="G10" s="70">
        <v>10.733</v>
      </c>
      <c r="H10" s="44">
        <v>5.937</v>
      </c>
      <c r="I10" s="44">
        <v>5.914</v>
      </c>
      <c r="J10" s="138">
        <v>1.81</v>
      </c>
      <c r="K10" s="36"/>
      <c r="L10" s="36"/>
    </row>
    <row r="11" spans="1:12" ht="15" customHeight="1">
      <c r="A11" s="28" t="s">
        <v>14</v>
      </c>
      <c r="B11" s="21"/>
      <c r="C11" s="21"/>
      <c r="D11" s="21"/>
      <c r="E11" s="69"/>
      <c r="F11" s="137"/>
      <c r="G11" s="69"/>
      <c r="H11" s="46"/>
      <c r="I11" s="46"/>
      <c r="J11" s="137"/>
      <c r="K11" s="36"/>
      <c r="L11" s="36"/>
    </row>
    <row r="12" spans="1:12" ht="15" customHeight="1">
      <c r="A12" s="10" t="s">
        <v>0</v>
      </c>
      <c r="B12" s="10"/>
      <c r="C12" s="10"/>
      <c r="D12" s="10"/>
      <c r="E12" s="71">
        <f aca="true" t="shared" si="0" ref="E12:J12">SUM(E7:E11)</f>
        <v>-6.369999999999922</v>
      </c>
      <c r="F12" s="100">
        <f t="shared" si="0"/>
        <v>-7.4230000000000445</v>
      </c>
      <c r="G12" s="71">
        <f t="shared" si="0"/>
        <v>293.604</v>
      </c>
      <c r="H12" s="49">
        <f t="shared" si="0"/>
        <v>38.15700000000031</v>
      </c>
      <c r="I12" s="49">
        <f t="shared" si="0"/>
        <v>155.0380000000002</v>
      </c>
      <c r="J12" s="100">
        <f t="shared" si="0"/>
        <v>160.36899999999974</v>
      </c>
      <c r="K12" s="36"/>
      <c r="L12" s="36"/>
    </row>
    <row r="13" spans="1:12" ht="15" customHeight="1">
      <c r="A13" s="28" t="s">
        <v>76</v>
      </c>
      <c r="B13" s="21"/>
      <c r="C13" s="21"/>
      <c r="D13" s="21"/>
      <c r="E13" s="69">
        <v>-12.004999999999999</v>
      </c>
      <c r="F13" s="137">
        <v>-11.875999999999998</v>
      </c>
      <c r="G13" s="69">
        <v>-46.606</v>
      </c>
      <c r="H13" s="46">
        <v>-34.013999999999996</v>
      </c>
      <c r="I13" s="46">
        <v>-29.081</v>
      </c>
      <c r="J13" s="137">
        <v>-29.389000000000003</v>
      </c>
      <c r="K13" s="36"/>
      <c r="L13" s="36"/>
    </row>
    <row r="14" spans="1:12" ht="15" customHeight="1">
      <c r="A14" s="10" t="s">
        <v>1</v>
      </c>
      <c r="B14" s="10"/>
      <c r="C14" s="10"/>
      <c r="D14" s="10"/>
      <c r="E14" s="71">
        <f aca="true" t="shared" si="1" ref="E14:J14">SUM(E12:E13)</f>
        <v>-18.374999999999922</v>
      </c>
      <c r="F14" s="100">
        <f t="shared" si="1"/>
        <v>-19.299000000000042</v>
      </c>
      <c r="G14" s="71">
        <f t="shared" si="1"/>
        <v>246.998</v>
      </c>
      <c r="H14" s="49">
        <f t="shared" si="1"/>
        <v>4.143000000000313</v>
      </c>
      <c r="I14" s="49">
        <f t="shared" si="1"/>
        <v>125.9570000000002</v>
      </c>
      <c r="J14" s="100">
        <f t="shared" si="1"/>
        <v>130.97999999999973</v>
      </c>
      <c r="K14" s="36"/>
      <c r="L14" s="36"/>
    </row>
    <row r="15" spans="1:12" ht="15" customHeight="1">
      <c r="A15" s="27" t="s">
        <v>16</v>
      </c>
      <c r="B15" s="4"/>
      <c r="C15" s="4"/>
      <c r="D15" s="4"/>
      <c r="E15" s="70">
        <v>-1.135</v>
      </c>
      <c r="F15" s="138">
        <v>-1.135</v>
      </c>
      <c r="G15" s="70">
        <v>-4.54</v>
      </c>
      <c r="H15" s="44">
        <v>-4.54</v>
      </c>
      <c r="I15" s="44">
        <v>-4.54</v>
      </c>
      <c r="J15" s="138">
        <v>-4.54</v>
      </c>
      <c r="K15" s="36"/>
      <c r="L15" s="36"/>
    </row>
    <row r="16" spans="1:12" ht="15" customHeight="1">
      <c r="A16" s="28" t="s">
        <v>17</v>
      </c>
      <c r="B16" s="21"/>
      <c r="C16" s="21"/>
      <c r="D16" s="21"/>
      <c r="E16" s="69"/>
      <c r="F16" s="137"/>
      <c r="G16" s="69"/>
      <c r="H16" s="46"/>
      <c r="I16" s="46"/>
      <c r="J16" s="137"/>
      <c r="K16" s="36"/>
      <c r="L16" s="36"/>
    </row>
    <row r="17" spans="1:12" ht="15" customHeight="1">
      <c r="A17" s="10" t="s">
        <v>2</v>
      </c>
      <c r="B17" s="10"/>
      <c r="C17" s="10"/>
      <c r="D17" s="10"/>
      <c r="E17" s="71">
        <f aca="true" t="shared" si="2" ref="E17:J17">SUM(E14:E16)</f>
        <v>-19.509999999999923</v>
      </c>
      <c r="F17" s="100">
        <f t="shared" si="2"/>
        <v>-20.434000000000044</v>
      </c>
      <c r="G17" s="71">
        <f t="shared" si="2"/>
        <v>242.458</v>
      </c>
      <c r="H17" s="49">
        <f t="shared" si="2"/>
        <v>-0.3969999999996867</v>
      </c>
      <c r="I17" s="49">
        <f t="shared" si="2"/>
        <v>121.4170000000002</v>
      </c>
      <c r="J17" s="100">
        <f t="shared" si="2"/>
        <v>126.43999999999973</v>
      </c>
      <c r="K17" s="36"/>
      <c r="L17" s="36"/>
    </row>
    <row r="18" spans="1:12" ht="15" customHeight="1">
      <c r="A18" s="27" t="s">
        <v>18</v>
      </c>
      <c r="B18" s="3"/>
      <c r="C18" s="3"/>
      <c r="D18" s="3"/>
      <c r="E18" s="70">
        <v>14.713</v>
      </c>
      <c r="F18" s="138">
        <v>3.777</v>
      </c>
      <c r="G18" s="70">
        <v>9.095</v>
      </c>
      <c r="H18" s="44">
        <v>7.881</v>
      </c>
      <c r="I18" s="44">
        <v>14.164</v>
      </c>
      <c r="J18" s="138">
        <v>9.260000000000002</v>
      </c>
      <c r="K18" s="36"/>
      <c r="L18" s="36"/>
    </row>
    <row r="19" spans="1:12" ht="15" customHeight="1">
      <c r="A19" s="28" t="s">
        <v>19</v>
      </c>
      <c r="B19" s="21"/>
      <c r="C19" s="21"/>
      <c r="D19" s="21"/>
      <c r="E19" s="69">
        <v>-33.306</v>
      </c>
      <c r="F19" s="137">
        <v>-51.243</v>
      </c>
      <c r="G19" s="69">
        <v>-183.90900000000002</v>
      </c>
      <c r="H19" s="46">
        <v>-70.179</v>
      </c>
      <c r="I19" s="46">
        <v>-68.618</v>
      </c>
      <c r="J19" s="137">
        <v>-22.618000000000002</v>
      </c>
      <c r="K19" s="36"/>
      <c r="L19" s="36"/>
    </row>
    <row r="20" spans="1:12" ht="15" customHeight="1">
      <c r="A20" s="10" t="s">
        <v>3</v>
      </c>
      <c r="B20" s="10"/>
      <c r="C20" s="10"/>
      <c r="D20" s="10"/>
      <c r="E20" s="71">
        <f aca="true" t="shared" si="3" ref="E20:J20">SUM(E17:E19)</f>
        <v>-38.10299999999992</v>
      </c>
      <c r="F20" s="100">
        <f t="shared" si="3"/>
        <v>-67.90000000000005</v>
      </c>
      <c r="G20" s="71">
        <f t="shared" si="3"/>
        <v>67.64399999999998</v>
      </c>
      <c r="H20" s="49">
        <f t="shared" si="3"/>
        <v>-62.69499999999969</v>
      </c>
      <c r="I20" s="49">
        <f t="shared" si="3"/>
        <v>66.96300000000019</v>
      </c>
      <c r="J20" s="100">
        <f t="shared" si="3"/>
        <v>113.08199999999974</v>
      </c>
      <c r="K20" s="36"/>
      <c r="L20" s="36"/>
    </row>
    <row r="21" spans="1:12" ht="15" customHeight="1">
      <c r="A21" s="27" t="s">
        <v>20</v>
      </c>
      <c r="B21" s="3"/>
      <c r="C21" s="3"/>
      <c r="D21" s="3"/>
      <c r="E21" s="70">
        <v>14.024000000000001</v>
      </c>
      <c r="F21" s="138">
        <v>20.163</v>
      </c>
      <c r="G21" s="70">
        <v>-1.4159999999999968</v>
      </c>
      <c r="H21" s="44">
        <v>15.748999999999995</v>
      </c>
      <c r="I21" s="44">
        <v>-17.03</v>
      </c>
      <c r="J21" s="138">
        <v>-28.437000000000005</v>
      </c>
      <c r="K21" s="36"/>
      <c r="L21" s="36"/>
    </row>
    <row r="22" spans="1:12" ht="15" customHeight="1">
      <c r="A22" s="28" t="s">
        <v>83</v>
      </c>
      <c r="B22" s="23"/>
      <c r="C22" s="23"/>
      <c r="D22" s="23"/>
      <c r="E22" s="69"/>
      <c r="F22" s="137"/>
      <c r="G22" s="69"/>
      <c r="H22" s="46"/>
      <c r="I22" s="46"/>
      <c r="J22" s="137"/>
      <c r="K22" s="36"/>
      <c r="L22" s="36"/>
    </row>
    <row r="23" spans="1:12" ht="15" customHeight="1">
      <c r="A23" s="31" t="s">
        <v>21</v>
      </c>
      <c r="B23" s="11"/>
      <c r="C23" s="11"/>
      <c r="D23" s="11"/>
      <c r="E23" s="71">
        <f aca="true" t="shared" si="4" ref="E23:J23">SUM(E20:E22)</f>
        <v>-24.078999999999922</v>
      </c>
      <c r="F23" s="100">
        <f t="shared" si="4"/>
        <v>-47.73700000000005</v>
      </c>
      <c r="G23" s="71">
        <f t="shared" si="4"/>
        <v>66.22799999999998</v>
      </c>
      <c r="H23" s="49">
        <f t="shared" si="4"/>
        <v>-46.94599999999969</v>
      </c>
      <c r="I23" s="49">
        <f t="shared" si="4"/>
        <v>49.93300000000019</v>
      </c>
      <c r="J23" s="100">
        <f t="shared" si="4"/>
        <v>84.64499999999973</v>
      </c>
      <c r="K23" s="36"/>
      <c r="L23" s="36"/>
    </row>
    <row r="24" spans="1:12" ht="15" customHeight="1">
      <c r="A24" s="27" t="s">
        <v>22</v>
      </c>
      <c r="B24" s="3"/>
      <c r="C24" s="3"/>
      <c r="D24" s="3"/>
      <c r="E24" s="70">
        <f aca="true" t="shared" si="5" ref="E24:J24">E23-E25</f>
        <v>-28.96199999999992</v>
      </c>
      <c r="F24" s="138">
        <f t="shared" si="5"/>
        <v>-53.83100000000005</v>
      </c>
      <c r="G24" s="70">
        <f t="shared" si="5"/>
        <v>38.61799999999998</v>
      </c>
      <c r="H24" s="44">
        <f t="shared" si="5"/>
        <v>-77.3299999999997</v>
      </c>
      <c r="I24" s="44">
        <f t="shared" si="5"/>
        <v>29.317000000000192</v>
      </c>
      <c r="J24" s="138">
        <f t="shared" si="5"/>
        <v>54.51199999999972</v>
      </c>
      <c r="K24" s="36"/>
      <c r="L24" s="36"/>
    </row>
    <row r="25" spans="1:12" ht="15" customHeight="1">
      <c r="A25" s="27" t="s">
        <v>85</v>
      </c>
      <c r="B25" s="3"/>
      <c r="C25" s="3"/>
      <c r="D25" s="3"/>
      <c r="E25" s="70">
        <v>4.883</v>
      </c>
      <c r="F25" s="138">
        <v>6.094</v>
      </c>
      <c r="G25" s="70">
        <v>27.61</v>
      </c>
      <c r="H25" s="44">
        <v>30.384</v>
      </c>
      <c r="I25" s="44">
        <v>20.616</v>
      </c>
      <c r="J25" s="138">
        <v>30.133000000000003</v>
      </c>
      <c r="K25" s="36"/>
      <c r="L25" s="36"/>
    </row>
    <row r="26" spans="1:10" ht="10.5" customHeight="1">
      <c r="A26" s="3"/>
      <c r="B26" s="3"/>
      <c r="C26" s="3"/>
      <c r="D26" s="3"/>
      <c r="E26" s="70"/>
      <c r="F26" s="138"/>
      <c r="G26" s="70"/>
      <c r="H26" s="44"/>
      <c r="I26" s="44"/>
      <c r="J26" s="44"/>
    </row>
    <row r="27" spans="1:10" ht="15" customHeight="1">
      <c r="A27" s="160" t="s">
        <v>95</v>
      </c>
      <c r="B27" s="161"/>
      <c r="C27" s="161"/>
      <c r="D27" s="161"/>
      <c r="E27" s="162">
        <v>-2.434</v>
      </c>
      <c r="F27" s="164">
        <v>-13.6</v>
      </c>
      <c r="G27" s="162">
        <v>25.522000000000002</v>
      </c>
      <c r="H27" s="163">
        <v>-171.6</v>
      </c>
      <c r="I27" s="163">
        <v>-43.223</v>
      </c>
      <c r="J27" s="163">
        <v>-9</v>
      </c>
    </row>
    <row r="28" spans="1:10" ht="15" customHeight="1">
      <c r="A28" s="165" t="s">
        <v>96</v>
      </c>
      <c r="B28" s="166"/>
      <c r="C28" s="166"/>
      <c r="D28" s="166"/>
      <c r="E28" s="167">
        <f aca="true" t="shared" si="6" ref="E28:J28">E14-E27</f>
        <v>-15.94099999999992</v>
      </c>
      <c r="F28" s="169">
        <f t="shared" si="6"/>
        <v>-5.6990000000000425</v>
      </c>
      <c r="G28" s="167">
        <f>G14-G27</f>
        <v>221.476</v>
      </c>
      <c r="H28" s="168">
        <f>H14-H27</f>
        <v>175.7430000000003</v>
      </c>
      <c r="I28" s="168">
        <f t="shared" si="6"/>
        <v>169.1800000000002</v>
      </c>
      <c r="J28" s="168">
        <f t="shared" si="6"/>
        <v>139.97999999999973</v>
      </c>
    </row>
    <row r="29" spans="1:10" ht="15">
      <c r="A29" s="3"/>
      <c r="B29" s="3"/>
      <c r="C29" s="3"/>
      <c r="D29" s="3"/>
      <c r="E29" s="44"/>
      <c r="F29" s="44"/>
      <c r="G29" s="44"/>
      <c r="H29" s="44"/>
      <c r="I29" s="44"/>
      <c r="J29" s="44"/>
    </row>
    <row r="30" spans="1:10" ht="12.75" customHeight="1">
      <c r="A30" s="52"/>
      <c r="B30" s="52"/>
      <c r="C30" s="57"/>
      <c r="D30" s="54"/>
      <c r="E30" s="55">
        <f aca="true" t="shared" si="7" ref="E30:J30">E$3</f>
        <v>2014</v>
      </c>
      <c r="F30" s="55">
        <f t="shared" si="7"/>
        <v>2013</v>
      </c>
      <c r="G30" s="55">
        <f t="shared" si="7"/>
        <v>2013</v>
      </c>
      <c r="H30" s="55">
        <f t="shared" si="7"/>
        <v>2012</v>
      </c>
      <c r="I30" s="55">
        <f t="shared" si="7"/>
        <v>2011</v>
      </c>
      <c r="J30" s="55">
        <f t="shared" si="7"/>
        <v>2010</v>
      </c>
    </row>
    <row r="31" spans="1:10" ht="12.75" customHeight="1">
      <c r="A31" s="56"/>
      <c r="B31" s="56"/>
      <c r="C31" s="57"/>
      <c r="D31" s="54"/>
      <c r="E31" s="74"/>
      <c r="F31" s="74"/>
      <c r="G31" s="74"/>
      <c r="H31" s="74"/>
      <c r="I31" s="74">
        <f>IF(I$4="","",I$4)</f>
      </c>
      <c r="J31" s="74"/>
    </row>
    <row r="32" spans="1:10" s="16" customFormat="1" ht="15" customHeight="1">
      <c r="A32" s="53" t="s">
        <v>82</v>
      </c>
      <c r="B32" s="61"/>
      <c r="C32" s="57"/>
      <c r="D32" s="57"/>
      <c r="E32" s="75"/>
      <c r="F32" s="75"/>
      <c r="G32" s="75"/>
      <c r="H32" s="75"/>
      <c r="I32" s="75"/>
      <c r="J32" s="75"/>
    </row>
    <row r="33" spans="5:10" ht="1.5" customHeight="1">
      <c r="E33" s="76"/>
      <c r="F33" s="76"/>
      <c r="G33" s="76"/>
      <c r="H33" s="76"/>
      <c r="I33" s="36"/>
      <c r="J33" s="36"/>
    </row>
    <row r="34" spans="1:10" ht="15" customHeight="1">
      <c r="A34" s="27" t="s">
        <v>4</v>
      </c>
      <c r="B34" s="7"/>
      <c r="C34" s="7"/>
      <c r="D34" s="7"/>
      <c r="E34" s="70">
        <v>975.529</v>
      </c>
      <c r="F34" s="138">
        <v>921.954</v>
      </c>
      <c r="G34" s="70">
        <v>983.032</v>
      </c>
      <c r="H34" s="44">
        <v>601.333</v>
      </c>
      <c r="I34" s="44">
        <v>602.362</v>
      </c>
      <c r="J34" s="138">
        <v>464.68100000000004</v>
      </c>
    </row>
    <row r="35" spans="1:10" ht="15" customHeight="1">
      <c r="A35" s="27" t="s">
        <v>23</v>
      </c>
      <c r="B35" s="6"/>
      <c r="C35" s="6"/>
      <c r="D35" s="6"/>
      <c r="E35" s="70">
        <v>617.011</v>
      </c>
      <c r="F35" s="138">
        <v>618.9100000000001</v>
      </c>
      <c r="G35" s="70">
        <v>620.048</v>
      </c>
      <c r="H35" s="44">
        <v>227.78199999999998</v>
      </c>
      <c r="I35" s="44">
        <v>233.226</v>
      </c>
      <c r="J35" s="138">
        <v>234.327</v>
      </c>
    </row>
    <row r="36" spans="1:10" ht="15" customHeight="1">
      <c r="A36" s="27" t="s">
        <v>24</v>
      </c>
      <c r="B36" s="6"/>
      <c r="C36" s="6"/>
      <c r="D36" s="6"/>
      <c r="E36" s="70">
        <v>384.70699999999994</v>
      </c>
      <c r="F36" s="138">
        <v>504.5079999999999</v>
      </c>
      <c r="G36" s="70">
        <v>400.0609999999999</v>
      </c>
      <c r="H36" s="44">
        <v>404.21899999999994</v>
      </c>
      <c r="I36" s="44">
        <v>124.37599999999998</v>
      </c>
      <c r="J36" s="138">
        <v>99.17899999999997</v>
      </c>
    </row>
    <row r="37" spans="1:10" ht="15" customHeight="1">
      <c r="A37" s="27" t="s">
        <v>25</v>
      </c>
      <c r="B37" s="6"/>
      <c r="C37" s="6"/>
      <c r="D37" s="6"/>
      <c r="E37" s="70"/>
      <c r="F37" s="138"/>
      <c r="G37" s="70"/>
      <c r="H37" s="44"/>
      <c r="I37" s="44"/>
      <c r="J37" s="138"/>
    </row>
    <row r="38" spans="1:10" ht="15" customHeight="1">
      <c r="A38" s="28" t="s">
        <v>26</v>
      </c>
      <c r="B38" s="21"/>
      <c r="C38" s="21"/>
      <c r="D38" s="21"/>
      <c r="E38" s="69">
        <v>191.329</v>
      </c>
      <c r="F38" s="137">
        <v>181.836</v>
      </c>
      <c r="G38" s="69">
        <v>196.47899999999998</v>
      </c>
      <c r="H38" s="46">
        <v>165.535</v>
      </c>
      <c r="I38" s="46">
        <v>96.44300000000001</v>
      </c>
      <c r="J38" s="137">
        <v>71.30700000000002</v>
      </c>
    </row>
    <row r="39" spans="1:10" ht="15" customHeight="1">
      <c r="A39" s="29" t="s">
        <v>27</v>
      </c>
      <c r="B39" s="10"/>
      <c r="C39" s="10"/>
      <c r="D39" s="10"/>
      <c r="E39" s="93">
        <f aca="true" t="shared" si="8" ref="E39:J39">SUM(E34:E38)</f>
        <v>2168.576</v>
      </c>
      <c r="F39" s="124">
        <f t="shared" si="8"/>
        <v>2227.2079999999996</v>
      </c>
      <c r="G39" s="71">
        <f t="shared" si="8"/>
        <v>2199.62</v>
      </c>
      <c r="H39" s="49">
        <f t="shared" si="8"/>
        <v>1398.869</v>
      </c>
      <c r="I39" s="49">
        <f t="shared" si="8"/>
        <v>1056.407</v>
      </c>
      <c r="J39" s="100">
        <f t="shared" si="8"/>
        <v>869.494</v>
      </c>
    </row>
    <row r="40" spans="1:10" ht="15" customHeight="1">
      <c r="A40" s="27" t="s">
        <v>28</v>
      </c>
      <c r="B40" s="3"/>
      <c r="C40" s="3"/>
      <c r="D40" s="3"/>
      <c r="E40" s="70">
        <v>377.944</v>
      </c>
      <c r="F40" s="138">
        <v>284.646</v>
      </c>
      <c r="G40" s="70">
        <v>318.597</v>
      </c>
      <c r="H40" s="44">
        <v>248.721</v>
      </c>
      <c r="I40" s="44">
        <v>251.989</v>
      </c>
      <c r="J40" s="138">
        <v>208.71500000000003</v>
      </c>
    </row>
    <row r="41" spans="1:10" ht="15" customHeight="1">
      <c r="A41" s="27" t="s">
        <v>29</v>
      </c>
      <c r="B41" s="3"/>
      <c r="C41" s="3"/>
      <c r="D41" s="3"/>
      <c r="E41" s="70"/>
      <c r="F41" s="138"/>
      <c r="G41" s="70"/>
      <c r="H41" s="44"/>
      <c r="I41" s="44"/>
      <c r="J41" s="138"/>
    </row>
    <row r="42" spans="1:10" ht="15" customHeight="1">
      <c r="A42" s="27" t="s">
        <v>30</v>
      </c>
      <c r="B42" s="3"/>
      <c r="C42" s="3"/>
      <c r="D42" s="3"/>
      <c r="E42" s="70">
        <v>817.0009999999999</v>
      </c>
      <c r="F42" s="138">
        <v>864.077</v>
      </c>
      <c r="G42" s="70">
        <v>1211.288</v>
      </c>
      <c r="H42" s="44">
        <v>1024.956</v>
      </c>
      <c r="I42" s="44">
        <v>1229.6469999999997</v>
      </c>
      <c r="J42" s="138">
        <v>1045.042</v>
      </c>
    </row>
    <row r="43" spans="1:10" ht="15" customHeight="1">
      <c r="A43" s="27" t="s">
        <v>31</v>
      </c>
      <c r="B43" s="3"/>
      <c r="C43" s="3"/>
      <c r="D43" s="3"/>
      <c r="E43" s="70">
        <v>164.329</v>
      </c>
      <c r="F43" s="138">
        <v>136.359</v>
      </c>
      <c r="G43" s="70">
        <v>148.529</v>
      </c>
      <c r="H43" s="44">
        <v>363.869</v>
      </c>
      <c r="I43" s="44">
        <v>415.514</v>
      </c>
      <c r="J43" s="138">
        <v>428.50300000000004</v>
      </c>
    </row>
    <row r="44" spans="1:10" ht="15" customHeight="1">
      <c r="A44" s="28" t="s">
        <v>32</v>
      </c>
      <c r="B44" s="21"/>
      <c r="C44" s="21"/>
      <c r="D44" s="21"/>
      <c r="E44" s="69"/>
      <c r="F44" s="137"/>
      <c r="G44" s="69"/>
      <c r="H44" s="46"/>
      <c r="I44" s="46"/>
      <c r="J44" s="137"/>
    </row>
    <row r="45" spans="1:10" ht="15" customHeight="1">
      <c r="A45" s="30" t="s">
        <v>33</v>
      </c>
      <c r="B45" s="18"/>
      <c r="C45" s="18"/>
      <c r="D45" s="18"/>
      <c r="E45" s="95">
        <f aca="true" t="shared" si="9" ref="E45:J45">SUM(E40:E44)</f>
        <v>1359.274</v>
      </c>
      <c r="F45" s="125">
        <f t="shared" si="9"/>
        <v>1285.0819999999999</v>
      </c>
      <c r="G45" s="77">
        <f t="shared" si="9"/>
        <v>1678.414</v>
      </c>
      <c r="H45" s="78">
        <f t="shared" si="9"/>
        <v>1637.5459999999998</v>
      </c>
      <c r="I45" s="78">
        <f t="shared" si="9"/>
        <v>1897.1499999999996</v>
      </c>
      <c r="J45" s="114">
        <f t="shared" si="9"/>
        <v>1682.2600000000002</v>
      </c>
    </row>
    <row r="46" spans="1:10" ht="15" customHeight="1">
      <c r="A46" s="29" t="s">
        <v>34</v>
      </c>
      <c r="B46" s="9"/>
      <c r="C46" s="9"/>
      <c r="D46" s="9"/>
      <c r="E46" s="93">
        <f>E45+E39</f>
        <v>3527.85</v>
      </c>
      <c r="F46" s="124">
        <f>F45+F39</f>
        <v>3512.2899999999995</v>
      </c>
      <c r="G46" s="71">
        <f>G45+G39</f>
        <v>3878.0339999999997</v>
      </c>
      <c r="H46" s="49">
        <f>H39+H45</f>
        <v>3036.415</v>
      </c>
      <c r="I46" s="49">
        <f>I39+I45</f>
        <v>2953.557</v>
      </c>
      <c r="J46" s="100">
        <f>J39+J45</f>
        <v>2551.7540000000004</v>
      </c>
    </row>
    <row r="47" spans="1:10" ht="15" customHeight="1">
      <c r="A47" s="27" t="s">
        <v>35</v>
      </c>
      <c r="B47" s="3"/>
      <c r="C47" s="3"/>
      <c r="D47" s="3"/>
      <c r="E47" s="70">
        <v>580.378</v>
      </c>
      <c r="F47" s="138">
        <v>423.517</v>
      </c>
      <c r="G47" s="70">
        <v>632.9960000000001</v>
      </c>
      <c r="H47" s="44">
        <v>445.04800000000006</v>
      </c>
      <c r="I47" s="44">
        <v>526.1569999999999</v>
      </c>
      <c r="J47" s="138">
        <v>822.5400000000002</v>
      </c>
    </row>
    <row r="48" spans="1:10" ht="15" customHeight="1">
      <c r="A48" s="27" t="s">
        <v>84</v>
      </c>
      <c r="B48" s="3"/>
      <c r="C48" s="3"/>
      <c r="D48" s="3"/>
      <c r="E48" s="70">
        <v>26.596</v>
      </c>
      <c r="F48" s="138">
        <v>26.629</v>
      </c>
      <c r="G48" s="70">
        <v>31.285</v>
      </c>
      <c r="H48" s="44">
        <v>34.532</v>
      </c>
      <c r="I48" s="44">
        <v>25.285</v>
      </c>
      <c r="J48" s="138">
        <v>61.416000000000004</v>
      </c>
    </row>
    <row r="49" spans="1:10" ht="15" customHeight="1">
      <c r="A49" s="27" t="s">
        <v>36</v>
      </c>
      <c r="B49" s="3"/>
      <c r="C49" s="3"/>
      <c r="D49" s="3"/>
      <c r="E49" s="70">
        <v>36.958</v>
      </c>
      <c r="F49" s="138">
        <v>29.907</v>
      </c>
      <c r="G49" s="70">
        <v>35.83</v>
      </c>
      <c r="H49" s="44">
        <v>29.493</v>
      </c>
      <c r="I49" s="44">
        <v>38.143</v>
      </c>
      <c r="J49" s="138">
        <v>31.871000000000002</v>
      </c>
    </row>
    <row r="50" spans="1:10" ht="15" customHeight="1">
      <c r="A50" s="27" t="s">
        <v>37</v>
      </c>
      <c r="B50" s="3"/>
      <c r="C50" s="3"/>
      <c r="D50" s="3"/>
      <c r="E50" s="70">
        <v>97.902</v>
      </c>
      <c r="F50" s="138">
        <v>167.39</v>
      </c>
      <c r="G50" s="70">
        <v>99.491</v>
      </c>
      <c r="H50" s="44">
        <v>65.266</v>
      </c>
      <c r="I50" s="44">
        <v>67.789</v>
      </c>
      <c r="J50" s="138">
        <v>70.749</v>
      </c>
    </row>
    <row r="51" spans="1:10" ht="15" customHeight="1">
      <c r="A51" s="27" t="s">
        <v>38</v>
      </c>
      <c r="B51" s="3"/>
      <c r="C51" s="3"/>
      <c r="D51" s="3"/>
      <c r="E51" s="70">
        <v>1371.831</v>
      </c>
      <c r="F51" s="138">
        <v>1388.085</v>
      </c>
      <c r="G51" s="70">
        <v>1227.378</v>
      </c>
      <c r="H51" s="44">
        <v>707.596</v>
      </c>
      <c r="I51" s="44">
        <v>391.636</v>
      </c>
      <c r="J51" s="138">
        <v>140.274</v>
      </c>
    </row>
    <row r="52" spans="1:10" ht="15" customHeight="1">
      <c r="A52" s="27" t="s">
        <v>39</v>
      </c>
      <c r="B52" s="3"/>
      <c r="C52" s="3"/>
      <c r="D52" s="3"/>
      <c r="E52" s="70">
        <v>1356.3220000000001</v>
      </c>
      <c r="F52" s="138">
        <v>1437.709</v>
      </c>
      <c r="G52" s="70">
        <v>1796.191</v>
      </c>
      <c r="H52" s="44">
        <v>1715.4270000000001</v>
      </c>
      <c r="I52" s="44">
        <v>1873.643</v>
      </c>
      <c r="J52" s="138">
        <v>1402.026</v>
      </c>
    </row>
    <row r="53" spans="1:10" ht="15" customHeight="1">
      <c r="A53" s="27" t="s">
        <v>77</v>
      </c>
      <c r="B53" s="3"/>
      <c r="C53" s="3"/>
      <c r="D53" s="3"/>
      <c r="E53" s="70">
        <v>57.863</v>
      </c>
      <c r="F53" s="138">
        <v>39.053</v>
      </c>
      <c r="G53" s="70">
        <v>54.863</v>
      </c>
      <c r="H53" s="44">
        <v>39.053</v>
      </c>
      <c r="I53" s="44">
        <v>30.904</v>
      </c>
      <c r="J53" s="138">
        <v>22.878</v>
      </c>
    </row>
    <row r="54" spans="1:10" ht="15" customHeight="1">
      <c r="A54" s="28" t="s">
        <v>40</v>
      </c>
      <c r="B54" s="21"/>
      <c r="C54" s="21"/>
      <c r="D54" s="21"/>
      <c r="E54" s="69"/>
      <c r="F54" s="137"/>
      <c r="G54" s="69"/>
      <c r="H54" s="46"/>
      <c r="I54" s="46"/>
      <c r="J54" s="137"/>
    </row>
    <row r="55" spans="1:10" ht="15" customHeight="1">
      <c r="A55" s="29" t="s">
        <v>41</v>
      </c>
      <c r="B55" s="9"/>
      <c r="C55" s="9"/>
      <c r="D55" s="9"/>
      <c r="E55" s="93">
        <f aca="true" t="shared" si="10" ref="E55:J55">SUM(E47:E54)</f>
        <v>3527.85</v>
      </c>
      <c r="F55" s="124">
        <f t="shared" si="10"/>
        <v>3512.29</v>
      </c>
      <c r="G55" s="71">
        <f t="shared" si="10"/>
        <v>3878.034</v>
      </c>
      <c r="H55" s="49">
        <f t="shared" si="10"/>
        <v>3036.415</v>
      </c>
      <c r="I55" s="49">
        <f t="shared" si="10"/>
        <v>2953.5570000000002</v>
      </c>
      <c r="J55" s="100">
        <f t="shared" si="10"/>
        <v>2551.7540000000004</v>
      </c>
    </row>
    <row r="56" spans="1:10" ht="15" customHeight="1">
      <c r="A56" s="9"/>
      <c r="B56" s="9"/>
      <c r="C56" s="9"/>
      <c r="D56" s="9"/>
      <c r="E56" s="44"/>
      <c r="F56" s="44"/>
      <c r="G56" s="44"/>
      <c r="H56" s="44"/>
      <c r="I56" s="44"/>
      <c r="J56" s="44"/>
    </row>
    <row r="57" spans="1:10" ht="12.75" customHeight="1">
      <c r="A57" s="62"/>
      <c r="B57" s="52"/>
      <c r="C57" s="54"/>
      <c r="D57" s="54"/>
      <c r="E57" s="55">
        <f aca="true" t="shared" si="11" ref="E57:J57">E$3</f>
        <v>2014</v>
      </c>
      <c r="F57" s="55">
        <f t="shared" si="11"/>
        <v>2013</v>
      </c>
      <c r="G57" s="55">
        <f t="shared" si="11"/>
        <v>2013</v>
      </c>
      <c r="H57" s="55">
        <f t="shared" si="11"/>
        <v>2012</v>
      </c>
      <c r="I57" s="55">
        <f t="shared" si="11"/>
        <v>2011</v>
      </c>
      <c r="J57" s="55">
        <f t="shared" si="11"/>
        <v>2010</v>
      </c>
    </row>
    <row r="58" spans="1:10" ht="12.75" customHeight="1">
      <c r="A58" s="56"/>
      <c r="B58" s="56"/>
      <c r="C58" s="54"/>
      <c r="D58" s="54"/>
      <c r="E58" s="74"/>
      <c r="F58" s="74"/>
      <c r="G58" s="74"/>
      <c r="H58" s="74"/>
      <c r="I58" s="74">
        <f>IF(I$4="","",I$4)</f>
      </c>
      <c r="J58" s="74"/>
    </row>
    <row r="59" spans="1:10" s="16" customFormat="1" ht="15" customHeight="1">
      <c r="A59" s="62" t="s">
        <v>81</v>
      </c>
      <c r="B59" s="61"/>
      <c r="C59" s="57"/>
      <c r="D59" s="57"/>
      <c r="E59" s="75"/>
      <c r="F59" s="75"/>
      <c r="G59" s="75"/>
      <c r="H59" s="75"/>
      <c r="I59" s="75"/>
      <c r="J59" s="75"/>
    </row>
    <row r="60" spans="5:10" ht="1.5" customHeight="1">
      <c r="E60" s="76"/>
      <c r="F60" s="76"/>
      <c r="G60" s="76"/>
      <c r="H60" s="76"/>
      <c r="I60" s="36"/>
      <c r="J60" s="36"/>
    </row>
    <row r="61" spans="1:10" ht="24.75" customHeight="1">
      <c r="A61" s="200" t="s">
        <v>42</v>
      </c>
      <c r="B61" s="200"/>
      <c r="C61" s="8"/>
      <c r="D61" s="8"/>
      <c r="E61" s="68">
        <v>-54.841</v>
      </c>
      <c r="F61" s="136">
        <v>-67.019</v>
      </c>
      <c r="G61" s="68">
        <v>65.28</v>
      </c>
      <c r="H61" s="47">
        <v>-59.529</v>
      </c>
      <c r="I61" s="47">
        <v>65.595</v>
      </c>
      <c r="J61" s="136">
        <v>102.44</v>
      </c>
    </row>
    <row r="62" spans="1:10" ht="15" customHeight="1">
      <c r="A62" s="202" t="s">
        <v>43</v>
      </c>
      <c r="B62" s="202"/>
      <c r="C62" s="22"/>
      <c r="D62" s="22"/>
      <c r="E62" s="69">
        <v>-76.16900000000003</v>
      </c>
      <c r="F62" s="137">
        <v>-121.34300000000002</v>
      </c>
      <c r="G62" s="69">
        <v>-203.075</v>
      </c>
      <c r="H62" s="46">
        <v>86.522</v>
      </c>
      <c r="I62" s="46">
        <v>5.720999999999975</v>
      </c>
      <c r="J62" s="137">
        <v>-130.904</v>
      </c>
    </row>
    <row r="63" spans="1:10" ht="16.5" customHeight="1">
      <c r="A63" s="206" t="s">
        <v>44</v>
      </c>
      <c r="B63" s="206"/>
      <c r="C63" s="24"/>
      <c r="D63" s="24"/>
      <c r="E63" s="73">
        <f aca="true" t="shared" si="12" ref="E63:J63">SUM(E61:E62)</f>
        <v>-131.01000000000002</v>
      </c>
      <c r="F63" s="127">
        <f t="shared" si="12"/>
        <v>-188.36200000000002</v>
      </c>
      <c r="G63" s="71">
        <f t="shared" si="12"/>
        <v>-137.795</v>
      </c>
      <c r="H63" s="49">
        <f t="shared" si="12"/>
        <v>26.993000000000002</v>
      </c>
      <c r="I63" s="49">
        <f t="shared" si="12"/>
        <v>71.31599999999997</v>
      </c>
      <c r="J63" s="100">
        <f t="shared" si="12"/>
        <v>-28.464</v>
      </c>
    </row>
    <row r="64" spans="1:10" ht="15" customHeight="1">
      <c r="A64" s="200" t="s">
        <v>45</v>
      </c>
      <c r="B64" s="200"/>
      <c r="C64" s="3"/>
      <c r="D64" s="3"/>
      <c r="E64" s="70">
        <v>-0.764</v>
      </c>
      <c r="F64" s="138">
        <v>-5.771</v>
      </c>
      <c r="G64" s="70">
        <v>-25.451999999999998</v>
      </c>
      <c r="H64" s="44">
        <v>-108.579</v>
      </c>
      <c r="I64" s="44">
        <v>-54.214000000000006</v>
      </c>
      <c r="J64" s="138">
        <v>-29.294</v>
      </c>
    </row>
    <row r="65" spans="1:10" ht="15" customHeight="1">
      <c r="A65" s="202" t="s">
        <v>78</v>
      </c>
      <c r="B65" s="202"/>
      <c r="C65" s="21"/>
      <c r="D65" s="21"/>
      <c r="E65" s="69">
        <v>0.028</v>
      </c>
      <c r="F65" s="137"/>
      <c r="G65" s="69">
        <v>172.447</v>
      </c>
      <c r="H65" s="46">
        <v>0.709</v>
      </c>
      <c r="I65" s="46">
        <v>9.362</v>
      </c>
      <c r="J65" s="137">
        <v>1.7710000000000001</v>
      </c>
    </row>
    <row r="66" spans="1:10" s="39" customFormat="1" ht="16.5" customHeight="1">
      <c r="A66" s="126" t="s">
        <v>46</v>
      </c>
      <c r="B66" s="126"/>
      <c r="C66" s="25"/>
      <c r="D66" s="25"/>
      <c r="E66" s="73">
        <f aca="true" t="shared" si="13" ref="E66:J66">SUM(E63:E65)</f>
        <v>-131.74600000000004</v>
      </c>
      <c r="F66" s="127">
        <f t="shared" si="13"/>
        <v>-194.133</v>
      </c>
      <c r="G66" s="71">
        <f t="shared" si="13"/>
        <v>9.200000000000017</v>
      </c>
      <c r="H66" s="49">
        <f t="shared" si="13"/>
        <v>-80.87699999999998</v>
      </c>
      <c r="I66" s="49">
        <f t="shared" si="13"/>
        <v>26.46399999999997</v>
      </c>
      <c r="J66" s="100">
        <f t="shared" si="13"/>
        <v>-55.986999999999995</v>
      </c>
    </row>
    <row r="67" spans="1:10" ht="15" customHeight="1">
      <c r="A67" s="202" t="s">
        <v>47</v>
      </c>
      <c r="B67" s="202"/>
      <c r="C67" s="26"/>
      <c r="D67" s="26"/>
      <c r="E67" s="69"/>
      <c r="F67" s="137">
        <v>-680.835</v>
      </c>
      <c r="G67" s="69">
        <v>-680.835</v>
      </c>
      <c r="H67" s="46"/>
      <c r="I67" s="46">
        <v>-48.633</v>
      </c>
      <c r="J67" s="137">
        <v>153.241</v>
      </c>
    </row>
    <row r="68" spans="1:10" ht="16.5" customHeight="1">
      <c r="A68" s="206" t="s">
        <v>48</v>
      </c>
      <c r="B68" s="206"/>
      <c r="C68" s="9"/>
      <c r="D68" s="9"/>
      <c r="E68" s="73">
        <f aca="true" t="shared" si="14" ref="E68:J68">SUM(E66:E67)</f>
        <v>-131.74600000000004</v>
      </c>
      <c r="F68" s="127">
        <f t="shared" si="14"/>
        <v>-874.9680000000001</v>
      </c>
      <c r="G68" s="71">
        <f t="shared" si="14"/>
        <v>-671.635</v>
      </c>
      <c r="H68" s="49">
        <f t="shared" si="14"/>
        <v>-80.87699999999998</v>
      </c>
      <c r="I68" s="49">
        <f t="shared" si="14"/>
        <v>-22.169000000000032</v>
      </c>
      <c r="J68" s="100">
        <f t="shared" si="14"/>
        <v>97.25400000000002</v>
      </c>
    </row>
    <row r="69" spans="1:10" ht="15" customHeight="1">
      <c r="A69" s="200" t="s">
        <v>49</v>
      </c>
      <c r="B69" s="200"/>
      <c r="C69" s="3"/>
      <c r="D69" s="3"/>
      <c r="E69" s="70">
        <v>151.50099999999998</v>
      </c>
      <c r="F69" s="138">
        <v>650.6899999999999</v>
      </c>
      <c r="G69" s="70">
        <v>454.028</v>
      </c>
      <c r="H69" s="44">
        <v>48.579</v>
      </c>
      <c r="I69" s="44">
        <v>251.961</v>
      </c>
      <c r="J69" s="138">
        <v>-36.045</v>
      </c>
    </row>
    <row r="70" spans="1:10" ht="15" customHeight="1">
      <c r="A70" s="200" t="s">
        <v>50</v>
      </c>
      <c r="B70" s="200"/>
      <c r="C70" s="3"/>
      <c r="D70" s="3"/>
      <c r="E70" s="70"/>
      <c r="F70" s="138"/>
      <c r="G70" s="70"/>
      <c r="H70" s="44"/>
      <c r="I70" s="44"/>
      <c r="J70" s="138"/>
    </row>
    <row r="71" spans="1:10" ht="15" customHeight="1">
      <c r="A71" s="200" t="s">
        <v>51</v>
      </c>
      <c r="B71" s="200"/>
      <c r="C71" s="3"/>
      <c r="D71" s="3"/>
      <c r="E71" s="70">
        <v>-0.314</v>
      </c>
      <c r="F71" s="138">
        <v>-14.079</v>
      </c>
      <c r="G71" s="70">
        <v>-32.792</v>
      </c>
      <c r="H71" s="44">
        <v>-20.895</v>
      </c>
      <c r="I71" s="44">
        <v>-148.839</v>
      </c>
      <c r="J71" s="138">
        <v>-14.422</v>
      </c>
    </row>
    <row r="72" spans="1:10" ht="15" customHeight="1">
      <c r="A72" s="202" t="s">
        <v>52</v>
      </c>
      <c r="B72" s="202"/>
      <c r="C72" s="21"/>
      <c r="D72" s="21"/>
      <c r="E72" s="69">
        <v>3</v>
      </c>
      <c r="F72" s="137"/>
      <c r="G72" s="69">
        <v>6.449</v>
      </c>
      <c r="H72" s="46">
        <v>3.34</v>
      </c>
      <c r="I72" s="46">
        <v>-97.56899999999999</v>
      </c>
      <c r="J72" s="137"/>
    </row>
    <row r="73" spans="1:10" ht="16.5" customHeight="1">
      <c r="A73" s="32" t="s">
        <v>53</v>
      </c>
      <c r="B73" s="32"/>
      <c r="C73" s="19"/>
      <c r="D73" s="19"/>
      <c r="E73" s="77">
        <f aca="true" t="shared" si="15" ref="E73:J73">SUM(E69:E72)</f>
        <v>154.18699999999998</v>
      </c>
      <c r="F73" s="114">
        <f t="shared" si="15"/>
        <v>636.611</v>
      </c>
      <c r="G73" s="72">
        <f t="shared" si="15"/>
        <v>427.685</v>
      </c>
      <c r="H73" s="48">
        <f t="shared" si="15"/>
        <v>31.024</v>
      </c>
      <c r="I73" s="48">
        <f t="shared" si="15"/>
        <v>5.553000000000026</v>
      </c>
      <c r="J73" s="140">
        <f t="shared" si="15"/>
        <v>-50.467</v>
      </c>
    </row>
    <row r="74" spans="1:10" ht="16.5" customHeight="1">
      <c r="A74" s="206" t="s">
        <v>54</v>
      </c>
      <c r="B74" s="206"/>
      <c r="C74" s="9"/>
      <c r="D74" s="9"/>
      <c r="E74" s="73">
        <f aca="true" t="shared" si="16" ref="E74:J74">SUM(E73+E68)</f>
        <v>22.440999999999946</v>
      </c>
      <c r="F74" s="127">
        <f t="shared" si="16"/>
        <v>-238.35700000000008</v>
      </c>
      <c r="G74" s="71">
        <f t="shared" si="16"/>
        <v>-243.95</v>
      </c>
      <c r="H74" s="49">
        <f t="shared" si="16"/>
        <v>-49.85299999999998</v>
      </c>
      <c r="I74" s="49">
        <f t="shared" si="16"/>
        <v>-16.616000000000007</v>
      </c>
      <c r="J74" s="100">
        <f t="shared" si="16"/>
        <v>46.78700000000002</v>
      </c>
    </row>
    <row r="75" spans="1:10" ht="15" customHeight="1">
      <c r="A75" s="9"/>
      <c r="B75" s="9"/>
      <c r="C75" s="9"/>
      <c r="D75" s="9"/>
      <c r="E75" s="45"/>
      <c r="F75" s="45"/>
      <c r="G75" s="45"/>
      <c r="H75" s="45"/>
      <c r="I75" s="44"/>
      <c r="J75" s="44"/>
    </row>
    <row r="76" spans="1:10" ht="12.75" customHeight="1">
      <c r="A76" s="62"/>
      <c r="B76" s="52"/>
      <c r="C76" s="54"/>
      <c r="D76" s="54"/>
      <c r="E76" s="55">
        <f aca="true" t="shared" si="17" ref="E76:J76">E$3</f>
        <v>2014</v>
      </c>
      <c r="F76" s="55">
        <f t="shared" si="17"/>
        <v>2013</v>
      </c>
      <c r="G76" s="55">
        <f t="shared" si="17"/>
        <v>2013</v>
      </c>
      <c r="H76" s="55">
        <f t="shared" si="17"/>
        <v>2012</v>
      </c>
      <c r="I76" s="55">
        <f t="shared" si="17"/>
        <v>2011</v>
      </c>
      <c r="J76" s="55">
        <f t="shared" si="17"/>
        <v>2010</v>
      </c>
    </row>
    <row r="77" spans="1:10" ht="12.75" customHeight="1">
      <c r="A77" s="56"/>
      <c r="B77" s="56"/>
      <c r="C77" s="54"/>
      <c r="D77" s="54"/>
      <c r="E77" s="55"/>
      <c r="F77" s="55"/>
      <c r="G77" s="55"/>
      <c r="H77" s="55"/>
      <c r="I77" s="55">
        <f>IF(I$4="","",I$4)</f>
      </c>
      <c r="J77" s="55"/>
    </row>
    <row r="78" spans="1:10" s="16" customFormat="1" ht="15" customHeight="1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</row>
    <row r="79" ht="1.5" customHeight="1"/>
    <row r="80" spans="1:10" ht="15" customHeight="1">
      <c r="A80" s="200" t="s">
        <v>56</v>
      </c>
      <c r="B80" s="200"/>
      <c r="C80" s="6"/>
      <c r="D80" s="6"/>
      <c r="E80" s="63">
        <f>IF(E7=0,"",IF(E14=0,"",(E14/E7))*100)</f>
        <v>-3.9264917997756124</v>
      </c>
      <c r="F80" s="99">
        <f>IF(F7=0,"",IF(F14=0,"",(F14/F7))*100)</f>
        <v>-4.307860578801112</v>
      </c>
      <c r="G80" s="97">
        <f>IF(G7=0,"",IF(G14=0,"",(G14/G7))*100)</f>
        <v>10.88958008645603</v>
      </c>
      <c r="H80" s="50">
        <f>IF(H14=0,"-",IF(H7=0,"-",H14/H7))*100</f>
        <v>0.21168178959250686</v>
      </c>
      <c r="I80" s="50">
        <f>IF(I14=0,"-",IF(I7=0,"-",I14/I7))*100</f>
        <v>7.042089732314838</v>
      </c>
      <c r="J80" s="146">
        <f>IF(J14=0,"-",IF(J7=0,"-",J14/J7)*100)</f>
        <v>8.026817340572855</v>
      </c>
    </row>
    <row r="81" spans="1:11" ht="15" customHeight="1">
      <c r="A81" s="200" t="s">
        <v>57</v>
      </c>
      <c r="B81" s="200"/>
      <c r="C81" s="6"/>
      <c r="D81" s="6"/>
      <c r="E81" s="63">
        <f aca="true" t="shared" si="18" ref="E81:J81">IF(E20=0,"-",IF(E7=0,"-",E20/E7)*100)</f>
        <v>-8.142101607991863</v>
      </c>
      <c r="F81" s="99">
        <f t="shared" si="18"/>
        <v>-15.15641915646381</v>
      </c>
      <c r="G81" s="63">
        <f t="shared" si="18"/>
        <v>2.9822701210869376</v>
      </c>
      <c r="H81" s="50">
        <f t="shared" si="18"/>
        <v>-3.203328457277612</v>
      </c>
      <c r="I81" s="50">
        <f t="shared" si="18"/>
        <v>3.7438130055892014</v>
      </c>
      <c r="J81" s="99">
        <f t="shared" si="18"/>
        <v>6.929978305899064</v>
      </c>
      <c r="K81" s="13"/>
    </row>
    <row r="82" spans="1:11" ht="15" customHeight="1">
      <c r="A82" s="200" t="s">
        <v>58</v>
      </c>
      <c r="B82" s="200"/>
      <c r="C82" s="7"/>
      <c r="D82" s="7"/>
      <c r="E82" s="188" t="s">
        <v>8</v>
      </c>
      <c r="F82" s="99" t="s">
        <v>8</v>
      </c>
      <c r="G82" s="188">
        <f>IF((G47=0),"-",(G24/((G47+H47)/2)*100))</f>
        <v>7.164457109357314</v>
      </c>
      <c r="H82" s="99">
        <f>IF((H47=0),"-",(H24/((H47+I47)/2)*100))</f>
        <v>-15.92454734067467</v>
      </c>
      <c r="I82" s="99" t="s">
        <v>8</v>
      </c>
      <c r="J82" s="99">
        <v>6.9</v>
      </c>
      <c r="K82" s="13"/>
    </row>
    <row r="83" spans="1:11" ht="15" customHeight="1">
      <c r="A83" s="200" t="s">
        <v>59</v>
      </c>
      <c r="B83" s="200"/>
      <c r="C83" s="7"/>
      <c r="D83" s="7"/>
      <c r="E83" s="188" t="s">
        <v>8</v>
      </c>
      <c r="F83" s="99" t="s">
        <v>8</v>
      </c>
      <c r="G83" s="188">
        <f>IF((G47=0),"-",((G17+G18)/((G47+G48+G49+G51+H47+H48+H49+H51)/2)*100))</f>
        <v>16.001295100309843</v>
      </c>
      <c r="H83" s="99">
        <f>IF((H47=0),"-",((H17+H18)/((H47+H48+H49+H51+I47+I48+I49+I51)/2)*100))</f>
        <v>0.681016793379133</v>
      </c>
      <c r="I83" s="99" t="s">
        <v>8</v>
      </c>
      <c r="J83" s="99">
        <v>13.1</v>
      </c>
      <c r="K83" s="13"/>
    </row>
    <row r="84" spans="1:11" ht="15" customHeight="1">
      <c r="A84" s="200" t="s">
        <v>60</v>
      </c>
      <c r="B84" s="200"/>
      <c r="C84" s="6"/>
      <c r="D84" s="6"/>
      <c r="E84" s="67">
        <f>IF(E47=0,"-",((E47+E48)/E55*100))</f>
        <v>17.205209972079313</v>
      </c>
      <c r="F84" s="101">
        <f>IF(F47=0,"-",((F47+F48)/F55*100))</f>
        <v>12.816310726050526</v>
      </c>
      <c r="G84" s="67">
        <f>IF(G47=0,"-",((G47+G48)/G55*100))</f>
        <v>17.12932377591326</v>
      </c>
      <c r="H84" s="176">
        <f>IF(H47=0,"-",((H47+H48)/H55*100))</f>
        <v>15.794283719452052</v>
      </c>
      <c r="I84" s="176">
        <f>IF(I47=0,"-",((I47+I48)/I55*100))</f>
        <v>18.67043703575045</v>
      </c>
      <c r="J84" s="101">
        <v>35</v>
      </c>
      <c r="K84" s="13"/>
    </row>
    <row r="85" spans="1:11" ht="15" customHeight="1">
      <c r="A85" s="200" t="s">
        <v>61</v>
      </c>
      <c r="B85" s="200"/>
      <c r="C85" s="6"/>
      <c r="D85" s="6"/>
      <c r="E85" s="64">
        <f>IF((E51+E49-E43-E41-E37)=0,"-",(E51+E49-E43-E41-E37))</f>
        <v>1244.46</v>
      </c>
      <c r="F85" s="102">
        <f>IF((F51+F49-F43-F41-F37)=0,"-",(F51+F49-F43-F41-F37))</f>
        <v>1281.633</v>
      </c>
      <c r="G85" s="64">
        <f>IF((G51+G49-G43-G41-G37)=0,"-",(G51+G49-G43-G41-G37))</f>
        <v>1114.6789999999999</v>
      </c>
      <c r="H85" s="1">
        <f>IF((H51+H49-H43-H41-H37)=0,"-",(H51+H49-H43-H41-H37))</f>
        <v>373.22</v>
      </c>
      <c r="I85" s="1">
        <f>IF((I51+I49-I43-I41-I37)=0,"-",(I51+I49-I43-I41-I37))</f>
        <v>14.264999999999986</v>
      </c>
      <c r="J85" s="102">
        <v>-256</v>
      </c>
      <c r="K85" s="13"/>
    </row>
    <row r="86" spans="1:10" ht="15" customHeight="1">
      <c r="A86" s="200" t="s">
        <v>62</v>
      </c>
      <c r="B86" s="200"/>
      <c r="C86" s="3"/>
      <c r="D86" s="3"/>
      <c r="E86" s="65">
        <f>IF((E47=0),"-",((E51+E49)/(E47+E48)))</f>
        <v>2.321003865074945</v>
      </c>
      <c r="F86" s="103">
        <f>IF((F47=0),"-",((F51+F49)/(F47+F48)))</f>
        <v>3.150071310197136</v>
      </c>
      <c r="G86" s="65">
        <f>IF((G47=0),"-",((G51+G49)/(G47+G48)))</f>
        <v>1.9016169362062136</v>
      </c>
      <c r="H86" s="33">
        <f>IF((H47=0),"-",((H51+H49)/(H47+H48)))</f>
        <v>1.5369469118812293</v>
      </c>
      <c r="I86" s="33">
        <f>IF((I47=0),"-",((I51+I49)/(I47+I48)))</f>
        <v>0.7793729893624354</v>
      </c>
      <c r="J86" s="103">
        <v>0.2</v>
      </c>
    </row>
    <row r="87" spans="1:10" ht="15" customHeight="1">
      <c r="A87" s="202" t="s">
        <v>63</v>
      </c>
      <c r="B87" s="202"/>
      <c r="C87" s="21"/>
      <c r="D87" s="21"/>
      <c r="E87" s="66" t="s">
        <v>8</v>
      </c>
      <c r="F87" s="147" t="s">
        <v>8</v>
      </c>
      <c r="G87" s="66">
        <v>460</v>
      </c>
      <c r="H87" s="17">
        <v>441</v>
      </c>
      <c r="I87" s="17">
        <v>469</v>
      </c>
      <c r="J87" s="147">
        <v>452</v>
      </c>
    </row>
    <row r="88" spans="1:10" ht="15" customHeight="1">
      <c r="A88" s="5" t="s">
        <v>100</v>
      </c>
      <c r="B88" s="5"/>
      <c r="C88" s="5"/>
      <c r="D88" s="5"/>
      <c r="E88" s="120"/>
      <c r="F88" s="120"/>
      <c r="G88" s="5"/>
      <c r="H88" s="5"/>
      <c r="I88" s="5"/>
      <c r="J88" s="5"/>
    </row>
    <row r="89" spans="1:10" ht="15" customHeight="1">
      <c r="A89" s="5"/>
      <c r="B89" s="5"/>
      <c r="C89" s="5"/>
      <c r="D89" s="5"/>
      <c r="E89" s="121"/>
      <c r="F89" s="121"/>
      <c r="G89" s="121"/>
      <c r="H89" s="121"/>
      <c r="I89" s="5"/>
      <c r="J89" s="5"/>
    </row>
    <row r="90" spans="1:10" ht="14.25" customHeight="1">
      <c r="A90" s="5"/>
      <c r="B90" s="5"/>
      <c r="C90" s="5"/>
      <c r="D90" s="5"/>
      <c r="E90" s="121"/>
      <c r="F90" s="121"/>
      <c r="G90" s="121"/>
      <c r="H90" s="121"/>
      <c r="I90" s="5"/>
      <c r="J90" s="5"/>
    </row>
    <row r="91" spans="1:10" ht="15">
      <c r="A91" s="5"/>
      <c r="B91" s="5"/>
      <c r="C91" s="5"/>
      <c r="D91" s="5"/>
      <c r="E91" s="42"/>
      <c r="F91" s="42"/>
      <c r="G91" s="42"/>
      <c r="H91" s="42"/>
      <c r="I91" s="5"/>
      <c r="J91" s="5"/>
    </row>
    <row r="92" spans="1:10" ht="15">
      <c r="A92" s="5"/>
      <c r="B92" s="5"/>
      <c r="C92" s="5"/>
      <c r="D92" s="5"/>
      <c r="E92" s="42"/>
      <c r="F92" s="42"/>
      <c r="G92" s="42"/>
      <c r="H92" s="42"/>
      <c r="I92" s="5"/>
      <c r="J92" s="5"/>
    </row>
    <row r="93" spans="1:10" ht="15" customHeight="1">
      <c r="A93" s="5"/>
      <c r="B93" s="5"/>
      <c r="C93" s="5"/>
      <c r="D93" s="5"/>
      <c r="E93" s="42"/>
      <c r="F93" s="42"/>
      <c r="G93" s="42"/>
      <c r="H93" s="42"/>
      <c r="I93" s="5"/>
      <c r="J93" s="5"/>
    </row>
    <row r="94" spans="1:10" ht="15">
      <c r="A94" s="5"/>
      <c r="B94" s="5"/>
      <c r="C94" s="5"/>
      <c r="D94" s="5"/>
      <c r="E94" s="42"/>
      <c r="F94" s="42"/>
      <c r="G94" s="42"/>
      <c r="H94" s="42"/>
      <c r="I94" s="5"/>
      <c r="J94" s="5"/>
    </row>
    <row r="95" spans="1:10" ht="15">
      <c r="A95" s="20"/>
      <c r="B95" s="20"/>
      <c r="C95" s="20"/>
      <c r="D95" s="20"/>
      <c r="E95" s="42"/>
      <c r="F95" s="42"/>
      <c r="G95" s="42"/>
      <c r="H95" s="42"/>
      <c r="I95" s="20"/>
      <c r="J95" s="20"/>
    </row>
    <row r="96" spans="1:10" ht="15">
      <c r="A96" s="20"/>
      <c r="B96" s="20"/>
      <c r="C96" s="20"/>
      <c r="D96" s="20"/>
      <c r="E96" s="42"/>
      <c r="F96" s="42"/>
      <c r="G96" s="42"/>
      <c r="H96" s="42"/>
      <c r="I96" s="20"/>
      <c r="J96" s="20"/>
    </row>
    <row r="97" spans="1:10" ht="15">
      <c r="A97" s="20"/>
      <c r="B97" s="20"/>
      <c r="C97" s="20"/>
      <c r="D97" s="20"/>
      <c r="E97" s="42"/>
      <c r="F97" s="42"/>
      <c r="G97" s="42"/>
      <c r="H97" s="42"/>
      <c r="I97" s="20"/>
      <c r="J97" s="20"/>
    </row>
    <row r="98" spans="1:10" ht="15">
      <c r="A98" s="20"/>
      <c r="B98" s="20"/>
      <c r="C98" s="20"/>
      <c r="D98" s="20"/>
      <c r="E98" s="42"/>
      <c r="F98" s="42"/>
      <c r="G98" s="42"/>
      <c r="H98" s="42"/>
      <c r="I98" s="20"/>
      <c r="J98" s="20"/>
    </row>
    <row r="99" spans="1:10" ht="15">
      <c r="A99" s="20"/>
      <c r="B99" s="20"/>
      <c r="C99" s="20"/>
      <c r="D99" s="20"/>
      <c r="E99" s="42"/>
      <c r="F99" s="42"/>
      <c r="G99" s="42"/>
      <c r="H99" s="42"/>
      <c r="I99" s="20"/>
      <c r="J99" s="20"/>
    </row>
    <row r="100" spans="1:10" ht="15">
      <c r="A100" s="20"/>
      <c r="B100" s="20"/>
      <c r="C100" s="20"/>
      <c r="D100" s="20"/>
      <c r="E100" s="42"/>
      <c r="F100" s="42"/>
      <c r="G100" s="42"/>
      <c r="H100" s="42"/>
      <c r="I100" s="20"/>
      <c r="J100" s="20"/>
    </row>
    <row r="101" spans="1:10" ht="15">
      <c r="A101" s="20"/>
      <c r="B101" s="20"/>
      <c r="C101" s="20"/>
      <c r="D101" s="20"/>
      <c r="E101" s="42"/>
      <c r="F101" s="42"/>
      <c r="G101" s="42"/>
      <c r="H101" s="42"/>
      <c r="I101" s="20"/>
      <c r="J101" s="20"/>
    </row>
    <row r="102" spans="1:10" ht="15">
      <c r="A102" s="20"/>
      <c r="B102" s="20"/>
      <c r="C102" s="20"/>
      <c r="D102" s="20"/>
      <c r="E102" s="42"/>
      <c r="F102" s="42"/>
      <c r="G102" s="42"/>
      <c r="H102" s="42"/>
      <c r="I102" s="20"/>
      <c r="J102" s="20"/>
    </row>
  </sheetData>
  <sheetProtection/>
  <mergeCells count="21">
    <mergeCell ref="A87:B87"/>
    <mergeCell ref="A83:B83"/>
    <mergeCell ref="A81:B81"/>
    <mergeCell ref="A74:B74"/>
    <mergeCell ref="A80:B80"/>
    <mergeCell ref="A82:B82"/>
    <mergeCell ref="A84:B84"/>
    <mergeCell ref="A85:B85"/>
    <mergeCell ref="A1:J1"/>
    <mergeCell ref="A61:B61"/>
    <mergeCell ref="A62:B62"/>
    <mergeCell ref="A63:B63"/>
    <mergeCell ref="A64:B64"/>
    <mergeCell ref="A86:B86"/>
    <mergeCell ref="A67:B67"/>
    <mergeCell ref="A72:B72"/>
    <mergeCell ref="A68:B68"/>
    <mergeCell ref="A69:B69"/>
    <mergeCell ref="A65:B65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9" width="9.7109375" style="39" customWidth="1"/>
    <col min="10" max="11" width="9.7109375" style="0" customWidth="1"/>
  </cols>
  <sheetData>
    <row r="1" spans="1:11" ht="18" customHeight="1">
      <c r="A1" s="201" t="s">
        <v>87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5" customHeight="1">
      <c r="A2" s="29" t="s">
        <v>15</v>
      </c>
      <c r="B2" s="12"/>
      <c r="C2" s="12"/>
      <c r="D2" s="12"/>
      <c r="E2" s="41"/>
      <c r="F2" s="41"/>
      <c r="G2" s="41"/>
      <c r="H2" s="41"/>
      <c r="I2" s="41"/>
      <c r="J2" s="13"/>
      <c r="K2" s="13"/>
    </row>
    <row r="3" spans="1:11" ht="12.75" customHeight="1">
      <c r="A3" s="52"/>
      <c r="B3" s="52"/>
      <c r="C3" s="57"/>
      <c r="D3" s="54"/>
      <c r="E3" s="55">
        <v>2014</v>
      </c>
      <c r="F3" s="55">
        <v>2013</v>
      </c>
      <c r="G3" s="55">
        <v>2013</v>
      </c>
      <c r="H3" s="55">
        <v>2013</v>
      </c>
      <c r="I3" s="55">
        <v>2012</v>
      </c>
      <c r="J3" s="55">
        <v>2011</v>
      </c>
      <c r="K3" s="55">
        <v>2010</v>
      </c>
    </row>
    <row r="4" spans="1:11" ht="12.75" customHeight="1">
      <c r="A4" s="56"/>
      <c r="B4" s="56"/>
      <c r="C4" s="57"/>
      <c r="D4" s="54"/>
      <c r="E4" s="55" t="s">
        <v>112</v>
      </c>
      <c r="F4" s="55" t="s">
        <v>112</v>
      </c>
      <c r="G4" s="55"/>
      <c r="H4" s="55"/>
      <c r="I4" s="55"/>
      <c r="J4" s="55"/>
      <c r="K4" s="55"/>
    </row>
    <row r="5" spans="1:11" s="15" customFormat="1" ht="12.75" customHeight="1">
      <c r="A5" s="53" t="s">
        <v>9</v>
      </c>
      <c r="B5" s="59"/>
      <c r="C5" s="57"/>
      <c r="D5" s="57" t="s">
        <v>64</v>
      </c>
      <c r="E5" s="58" t="s">
        <v>66</v>
      </c>
      <c r="F5" s="58" t="s">
        <v>124</v>
      </c>
      <c r="G5" s="58" t="s">
        <v>124</v>
      </c>
      <c r="H5" s="58" t="s">
        <v>65</v>
      </c>
      <c r="I5" s="58"/>
      <c r="J5" s="58" t="s">
        <v>7</v>
      </c>
      <c r="K5" s="58" t="s">
        <v>7</v>
      </c>
    </row>
    <row r="6" ht="1.5" customHeight="1">
      <c r="I6" s="41"/>
    </row>
    <row r="7" spans="1:11" ht="15" customHeight="1">
      <c r="A7" s="27" t="s">
        <v>10</v>
      </c>
      <c r="B7" s="6"/>
      <c r="C7" s="6"/>
      <c r="D7" s="6"/>
      <c r="E7" s="71">
        <v>42.482</v>
      </c>
      <c r="F7" s="100">
        <v>41.605000000000004</v>
      </c>
      <c r="G7" s="71">
        <v>197.367</v>
      </c>
      <c r="H7" s="49">
        <v>232.72899999999998</v>
      </c>
      <c r="I7" s="49">
        <v>235.482</v>
      </c>
      <c r="J7" s="49">
        <v>232.118</v>
      </c>
      <c r="K7" s="100">
        <v>226.792</v>
      </c>
    </row>
    <row r="8" spans="1:11" ht="15" customHeight="1">
      <c r="A8" s="27" t="s">
        <v>11</v>
      </c>
      <c r="B8" s="3"/>
      <c r="C8" s="3"/>
      <c r="D8" s="3"/>
      <c r="E8" s="70">
        <v>-44.699999999999996</v>
      </c>
      <c r="F8" s="138">
        <v>-41.958</v>
      </c>
      <c r="G8" s="70">
        <v>-175.42700000000002</v>
      </c>
      <c r="H8" s="44">
        <v>-207.41</v>
      </c>
      <c r="I8" s="44">
        <v>-211.91999999999996</v>
      </c>
      <c r="J8" s="44">
        <v>-223.649</v>
      </c>
      <c r="K8" s="138">
        <v>-208.141</v>
      </c>
    </row>
    <row r="9" spans="1:11" ht="15" customHeight="1">
      <c r="A9" s="27" t="s">
        <v>12</v>
      </c>
      <c r="B9" s="3"/>
      <c r="C9" s="3"/>
      <c r="D9" s="3"/>
      <c r="E9" s="70">
        <v>1.604</v>
      </c>
      <c r="F9" s="138">
        <v>1.3800000000000001</v>
      </c>
      <c r="G9" s="70">
        <v>6.61</v>
      </c>
      <c r="H9" s="44">
        <v>7.260000000000001</v>
      </c>
      <c r="I9" s="44">
        <v>7.81</v>
      </c>
      <c r="J9" s="44">
        <v>13.142</v>
      </c>
      <c r="K9" s="138">
        <v>4.806</v>
      </c>
    </row>
    <row r="10" spans="1:11" ht="15" customHeight="1">
      <c r="A10" s="27" t="s">
        <v>13</v>
      </c>
      <c r="B10" s="3"/>
      <c r="C10" s="3"/>
      <c r="D10" s="3"/>
      <c r="E10" s="70"/>
      <c r="F10" s="138"/>
      <c r="G10" s="70"/>
      <c r="H10" s="44"/>
      <c r="I10" s="44"/>
      <c r="J10" s="44"/>
      <c r="K10" s="138"/>
    </row>
    <row r="11" spans="1:11" ht="15" customHeight="1">
      <c r="A11" s="28" t="s">
        <v>14</v>
      </c>
      <c r="B11" s="21"/>
      <c r="C11" s="21"/>
      <c r="D11" s="21"/>
      <c r="E11" s="69"/>
      <c r="F11" s="137"/>
      <c r="G11" s="69"/>
      <c r="H11" s="46"/>
      <c r="I11" s="46"/>
      <c r="J11" s="46"/>
      <c r="K11" s="137"/>
    </row>
    <row r="12" spans="1:11" ht="15" customHeight="1">
      <c r="A12" s="10" t="s">
        <v>0</v>
      </c>
      <c r="B12" s="10"/>
      <c r="C12" s="10"/>
      <c r="D12" s="10"/>
      <c r="E12" s="71">
        <f aca="true" t="shared" si="0" ref="E12:K12">SUM(E7:E11)</f>
        <v>-0.6139999999999963</v>
      </c>
      <c r="F12" s="100">
        <f t="shared" si="0"/>
        <v>1.0270000000000057</v>
      </c>
      <c r="G12" s="71">
        <f t="shared" si="0"/>
        <v>28.54999999999997</v>
      </c>
      <c r="H12" s="49">
        <f t="shared" si="0"/>
        <v>32.578999999999986</v>
      </c>
      <c r="I12" s="49">
        <f t="shared" si="0"/>
        <v>31.37200000000004</v>
      </c>
      <c r="J12" s="49">
        <f t="shared" si="0"/>
        <v>21.610999999999994</v>
      </c>
      <c r="K12" s="100">
        <f t="shared" si="0"/>
        <v>23.45700000000001</v>
      </c>
    </row>
    <row r="13" spans="1:11" ht="15" customHeight="1">
      <c r="A13" s="28" t="s">
        <v>76</v>
      </c>
      <c r="B13" s="21"/>
      <c r="C13" s="21"/>
      <c r="D13" s="21"/>
      <c r="E13" s="69">
        <v>-1.716</v>
      </c>
      <c r="F13" s="137">
        <v>-1.867</v>
      </c>
      <c r="G13" s="69">
        <v>-7.630999999999999</v>
      </c>
      <c r="H13" s="46">
        <v>-9.379000000000001</v>
      </c>
      <c r="I13" s="46">
        <v>-7.899</v>
      </c>
      <c r="J13" s="46">
        <v>-6.804</v>
      </c>
      <c r="K13" s="137">
        <v>-6.595</v>
      </c>
    </row>
    <row r="14" spans="1:11" ht="15" customHeight="1">
      <c r="A14" s="10" t="s">
        <v>1</v>
      </c>
      <c r="B14" s="10"/>
      <c r="C14" s="10"/>
      <c r="D14" s="10"/>
      <c r="E14" s="71">
        <f aca="true" t="shared" si="1" ref="E14:K14">SUM(E12:E13)</f>
        <v>-2.3299999999999965</v>
      </c>
      <c r="F14" s="100">
        <f t="shared" si="1"/>
        <v>-0.8399999999999943</v>
      </c>
      <c r="G14" s="71">
        <f t="shared" si="1"/>
        <v>20.91899999999997</v>
      </c>
      <c r="H14" s="49">
        <f t="shared" si="1"/>
        <v>23.199999999999985</v>
      </c>
      <c r="I14" s="49">
        <f t="shared" si="1"/>
        <v>23.473000000000038</v>
      </c>
      <c r="J14" s="49">
        <f t="shared" si="1"/>
        <v>14.806999999999993</v>
      </c>
      <c r="K14" s="100">
        <f t="shared" si="1"/>
        <v>16.862000000000013</v>
      </c>
    </row>
    <row r="15" spans="1:11" ht="15" customHeight="1">
      <c r="A15" s="27" t="s">
        <v>16</v>
      </c>
      <c r="B15" s="4"/>
      <c r="C15" s="4"/>
      <c r="D15" s="4"/>
      <c r="E15" s="70"/>
      <c r="F15" s="138">
        <v>-0.18</v>
      </c>
      <c r="G15" s="70">
        <v>-0.733</v>
      </c>
      <c r="H15" s="44">
        <v>-0.733</v>
      </c>
      <c r="I15" s="44">
        <v>-0.778</v>
      </c>
      <c r="J15" s="44">
        <v>-0.726</v>
      </c>
      <c r="K15" s="138">
        <v>-0.655</v>
      </c>
    </row>
    <row r="16" spans="1:11" ht="15" customHeight="1">
      <c r="A16" s="28" t="s">
        <v>17</v>
      </c>
      <c r="B16" s="21"/>
      <c r="C16" s="21"/>
      <c r="D16" s="21"/>
      <c r="E16" s="69"/>
      <c r="F16" s="137"/>
      <c r="G16" s="69"/>
      <c r="H16" s="46"/>
      <c r="I16" s="46"/>
      <c r="J16" s="46"/>
      <c r="K16" s="137"/>
    </row>
    <row r="17" spans="1:11" ht="15" customHeight="1">
      <c r="A17" s="10" t="s">
        <v>2</v>
      </c>
      <c r="B17" s="10"/>
      <c r="C17" s="10"/>
      <c r="D17" s="10"/>
      <c r="E17" s="71">
        <f aca="true" t="shared" si="2" ref="E17:K17">SUM(E14:E16)</f>
        <v>-2.3299999999999965</v>
      </c>
      <c r="F17" s="100">
        <f t="shared" si="2"/>
        <v>-1.0199999999999942</v>
      </c>
      <c r="G17" s="71">
        <f t="shared" si="2"/>
        <v>20.185999999999968</v>
      </c>
      <c r="H17" s="49">
        <f t="shared" si="2"/>
        <v>22.466999999999985</v>
      </c>
      <c r="I17" s="49">
        <f t="shared" si="2"/>
        <v>22.69500000000004</v>
      </c>
      <c r="J17" s="49">
        <f t="shared" si="2"/>
        <v>14.080999999999992</v>
      </c>
      <c r="K17" s="100">
        <f t="shared" si="2"/>
        <v>16.20700000000001</v>
      </c>
    </row>
    <row r="18" spans="1:11" ht="15" customHeight="1">
      <c r="A18" s="27" t="s">
        <v>18</v>
      </c>
      <c r="B18" s="3"/>
      <c r="C18" s="3"/>
      <c r="D18" s="3"/>
      <c r="E18" s="70">
        <v>-0.062</v>
      </c>
      <c r="F18" s="138">
        <v>3.1079999999999997</v>
      </c>
      <c r="G18" s="70">
        <v>1.525</v>
      </c>
      <c r="H18" s="44">
        <v>1.5259999999999998</v>
      </c>
      <c r="I18" s="44">
        <v>4.504</v>
      </c>
      <c r="J18" s="44">
        <v>0.457</v>
      </c>
      <c r="K18" s="138">
        <v>-0.005999999999999998</v>
      </c>
    </row>
    <row r="19" spans="1:11" ht="15" customHeight="1">
      <c r="A19" s="28" t="s">
        <v>19</v>
      </c>
      <c r="B19" s="21"/>
      <c r="C19" s="21"/>
      <c r="D19" s="21"/>
      <c r="E19" s="69">
        <v>-2.899</v>
      </c>
      <c r="F19" s="137">
        <v>-2.388</v>
      </c>
      <c r="G19" s="69">
        <v>-13.281</v>
      </c>
      <c r="H19" s="46">
        <v>-13.242</v>
      </c>
      <c r="I19" s="46">
        <v>-13.288</v>
      </c>
      <c r="J19" s="46">
        <v>-14.542</v>
      </c>
      <c r="K19" s="137">
        <v>-14.596</v>
      </c>
    </row>
    <row r="20" spans="1:11" ht="15" customHeight="1">
      <c r="A20" s="10" t="s">
        <v>3</v>
      </c>
      <c r="B20" s="10"/>
      <c r="C20" s="10"/>
      <c r="D20" s="10"/>
      <c r="E20" s="71">
        <f aca="true" t="shared" si="3" ref="E20:K20">SUM(E17:E19)</f>
        <v>-5.290999999999997</v>
      </c>
      <c r="F20" s="100">
        <f t="shared" si="3"/>
        <v>-0.2999999999999945</v>
      </c>
      <c r="G20" s="71">
        <f t="shared" si="3"/>
        <v>8.429999999999966</v>
      </c>
      <c r="H20" s="49">
        <f t="shared" si="3"/>
        <v>10.750999999999983</v>
      </c>
      <c r="I20" s="49">
        <f t="shared" si="3"/>
        <v>13.91100000000004</v>
      </c>
      <c r="J20" s="49">
        <f t="shared" si="3"/>
        <v>-0.004000000000006665</v>
      </c>
      <c r="K20" s="100">
        <f t="shared" si="3"/>
        <v>1.605000000000011</v>
      </c>
    </row>
    <row r="21" spans="1:11" ht="15" customHeight="1">
      <c r="A21" s="27" t="s">
        <v>20</v>
      </c>
      <c r="B21" s="3"/>
      <c r="C21" s="3"/>
      <c r="D21" s="3"/>
      <c r="E21" s="70">
        <v>-0.176</v>
      </c>
      <c r="F21" s="138">
        <v>0.067</v>
      </c>
      <c r="G21" s="70">
        <v>-13.108</v>
      </c>
      <c r="H21" s="44">
        <v>-16.240000000000002</v>
      </c>
      <c r="I21" s="44">
        <v>-4.898</v>
      </c>
      <c r="J21" s="44">
        <v>0.3230000000000004</v>
      </c>
      <c r="K21" s="138">
        <v>24.57</v>
      </c>
    </row>
    <row r="22" spans="1:11" ht="15" customHeight="1">
      <c r="A22" s="28" t="s">
        <v>83</v>
      </c>
      <c r="B22" s="23"/>
      <c r="C22" s="23"/>
      <c r="D22" s="23"/>
      <c r="E22" s="69">
        <v>-5.377</v>
      </c>
      <c r="F22" s="137">
        <v>-0.944</v>
      </c>
      <c r="G22" s="69">
        <v>-22.256</v>
      </c>
      <c r="H22" s="46">
        <v>-21.445</v>
      </c>
      <c r="I22" s="46"/>
      <c r="J22" s="46">
        <v>-17.379</v>
      </c>
      <c r="K22" s="137">
        <v>6.588</v>
      </c>
    </row>
    <row r="23" spans="1:11" ht="15" customHeight="1">
      <c r="A23" s="31" t="s">
        <v>21</v>
      </c>
      <c r="B23" s="11"/>
      <c r="C23" s="11"/>
      <c r="D23" s="11"/>
      <c r="E23" s="71">
        <f aca="true" t="shared" si="4" ref="E23:K23">SUM(E20:E22)</f>
        <v>-10.843999999999998</v>
      </c>
      <c r="F23" s="100">
        <f t="shared" si="4"/>
        <v>-1.1769999999999945</v>
      </c>
      <c r="G23" s="71">
        <f t="shared" si="4"/>
        <v>-26.934000000000033</v>
      </c>
      <c r="H23" s="49">
        <f t="shared" si="4"/>
        <v>-26.93400000000002</v>
      </c>
      <c r="I23" s="49">
        <f t="shared" si="4"/>
        <v>9.01300000000004</v>
      </c>
      <c r="J23" s="49">
        <f t="shared" si="4"/>
        <v>-17.06000000000001</v>
      </c>
      <c r="K23" s="100">
        <f t="shared" si="4"/>
        <v>32.76300000000001</v>
      </c>
    </row>
    <row r="24" spans="1:11" ht="15" customHeight="1">
      <c r="A24" s="27" t="s">
        <v>22</v>
      </c>
      <c r="B24" s="3"/>
      <c r="C24" s="3"/>
      <c r="D24" s="3"/>
      <c r="E24" s="70">
        <f aca="true" t="shared" si="5" ref="E24:K24">E23-E25</f>
        <v>-10.843999999999998</v>
      </c>
      <c r="F24" s="138">
        <f t="shared" si="5"/>
        <v>-1.1769999999999945</v>
      </c>
      <c r="G24" s="70">
        <f>G23-G25</f>
        <v>-26.934000000000033</v>
      </c>
      <c r="H24" s="44">
        <f>H23-H25</f>
        <v>-26.93400000000002</v>
      </c>
      <c r="I24" s="44">
        <f>I23-I25</f>
        <v>9.01300000000004</v>
      </c>
      <c r="J24" s="44">
        <f t="shared" si="5"/>
        <v>-17.06000000000001</v>
      </c>
      <c r="K24" s="138">
        <f t="shared" si="5"/>
        <v>32.76300000000001</v>
      </c>
    </row>
    <row r="25" spans="1:11" ht="15" customHeight="1">
      <c r="A25" s="27" t="s">
        <v>85</v>
      </c>
      <c r="B25" s="3"/>
      <c r="C25" s="3"/>
      <c r="D25" s="3"/>
      <c r="E25" s="70"/>
      <c r="F25" s="138"/>
      <c r="G25" s="70"/>
      <c r="H25" s="44"/>
      <c r="I25" s="44"/>
      <c r="J25" s="44"/>
      <c r="K25" s="138"/>
    </row>
    <row r="26" spans="1:11" ht="10.5" customHeight="1">
      <c r="A26" s="3"/>
      <c r="B26" s="3"/>
      <c r="C26" s="3"/>
      <c r="D26" s="3"/>
      <c r="E26" s="70"/>
      <c r="F26" s="138"/>
      <c r="G26" s="70"/>
      <c r="H26" s="44"/>
      <c r="I26" s="44"/>
      <c r="J26" s="44"/>
      <c r="K26" s="44"/>
    </row>
    <row r="27" spans="1:11" ht="15" customHeight="1">
      <c r="A27" s="160" t="s">
        <v>95</v>
      </c>
      <c r="B27" s="161"/>
      <c r="C27" s="161"/>
      <c r="D27" s="161"/>
      <c r="E27" s="162"/>
      <c r="F27" s="164">
        <v>-2.782</v>
      </c>
      <c r="G27" s="162">
        <v>-3.256</v>
      </c>
      <c r="H27" s="163">
        <v>-3.256</v>
      </c>
      <c r="I27" s="163"/>
      <c r="J27" s="163">
        <v>-1.212</v>
      </c>
      <c r="K27" s="163"/>
    </row>
    <row r="28" spans="1:11" ht="15" customHeight="1">
      <c r="A28" s="165" t="s">
        <v>96</v>
      </c>
      <c r="B28" s="166"/>
      <c r="C28" s="166"/>
      <c r="D28" s="166"/>
      <c r="E28" s="167">
        <f aca="true" t="shared" si="6" ref="E28:K28">E14-E27</f>
        <v>-2.3299999999999965</v>
      </c>
      <c r="F28" s="169">
        <f t="shared" si="6"/>
        <v>1.9420000000000057</v>
      </c>
      <c r="G28" s="167">
        <f>G14-G27</f>
        <v>24.17499999999997</v>
      </c>
      <c r="H28" s="168">
        <f>H14-H27</f>
        <v>26.455999999999985</v>
      </c>
      <c r="I28" s="168">
        <f>I14-I27</f>
        <v>23.473000000000038</v>
      </c>
      <c r="J28" s="168">
        <f t="shared" si="6"/>
        <v>16.018999999999995</v>
      </c>
      <c r="K28" s="168">
        <f t="shared" si="6"/>
        <v>16.862000000000013</v>
      </c>
    </row>
    <row r="29" spans="1:11" ht="1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</row>
    <row r="30" spans="1:11" ht="12.75" customHeight="1">
      <c r="A30" s="52"/>
      <c r="B30" s="52"/>
      <c r="C30" s="57"/>
      <c r="D30" s="54"/>
      <c r="E30" s="55">
        <f aca="true" t="shared" si="7" ref="E30:K30">E$3</f>
        <v>2014</v>
      </c>
      <c r="F30" s="55">
        <f t="shared" si="7"/>
        <v>2013</v>
      </c>
      <c r="G30" s="55">
        <f t="shared" si="7"/>
        <v>2013</v>
      </c>
      <c r="H30" s="55">
        <f t="shared" si="7"/>
        <v>2013</v>
      </c>
      <c r="I30" s="55">
        <f t="shared" si="7"/>
        <v>2012</v>
      </c>
      <c r="J30" s="55">
        <f t="shared" si="7"/>
        <v>2011</v>
      </c>
      <c r="K30" s="55">
        <f t="shared" si="7"/>
        <v>2010</v>
      </c>
    </row>
    <row r="31" spans="1:11" ht="12.75" customHeight="1">
      <c r="A31" s="56"/>
      <c r="B31" s="56"/>
      <c r="C31" s="57"/>
      <c r="D31" s="54"/>
      <c r="E31" s="74"/>
      <c r="F31" s="74"/>
      <c r="G31" s="74"/>
      <c r="H31" s="74"/>
      <c r="I31" s="74"/>
      <c r="J31" s="74">
        <f>IF(J$4="","",J$4)</f>
      </c>
      <c r="K31" s="74"/>
    </row>
    <row r="32" spans="1:11" s="16" customFormat="1" ht="15" customHeight="1">
      <c r="A32" s="53" t="s">
        <v>82</v>
      </c>
      <c r="B32" s="61"/>
      <c r="C32" s="57"/>
      <c r="D32" s="57"/>
      <c r="E32" s="75"/>
      <c r="F32" s="75"/>
      <c r="G32" s="75"/>
      <c r="H32" s="75"/>
      <c r="I32" s="75"/>
      <c r="J32" s="75"/>
      <c r="K32" s="75"/>
    </row>
    <row r="33" spans="5:11" ht="1.5" customHeight="1">
      <c r="E33" s="76"/>
      <c r="F33" s="76"/>
      <c r="G33" s="76"/>
      <c r="H33" s="76"/>
      <c r="I33" s="190"/>
      <c r="J33" s="36"/>
      <c r="K33" s="36"/>
    </row>
    <row r="34" spans="1:11" ht="15" customHeight="1">
      <c r="A34" s="27" t="s">
        <v>4</v>
      </c>
      <c r="B34" s="7"/>
      <c r="C34" s="7"/>
      <c r="D34" s="7"/>
      <c r="E34" s="70">
        <v>290.867</v>
      </c>
      <c r="F34" s="138"/>
      <c r="G34" s="70"/>
      <c r="H34" s="44">
        <v>306.24</v>
      </c>
      <c r="I34" s="44">
        <v>299.225</v>
      </c>
      <c r="J34" s="44">
        <v>306.677</v>
      </c>
      <c r="K34" s="138"/>
    </row>
    <row r="35" spans="1:11" ht="15" customHeight="1">
      <c r="A35" s="27" t="s">
        <v>23</v>
      </c>
      <c r="B35" s="6"/>
      <c r="C35" s="6"/>
      <c r="D35" s="6"/>
      <c r="E35" s="70">
        <v>91.513</v>
      </c>
      <c r="F35" s="138"/>
      <c r="G35" s="70"/>
      <c r="H35" s="44">
        <v>96.19</v>
      </c>
      <c r="I35" s="44">
        <v>97.88</v>
      </c>
      <c r="J35" s="44">
        <v>79.67299999999999</v>
      </c>
      <c r="K35" s="138"/>
    </row>
    <row r="36" spans="1:11" ht="15" customHeight="1">
      <c r="A36" s="27" t="s">
        <v>24</v>
      </c>
      <c r="B36" s="6"/>
      <c r="C36" s="6"/>
      <c r="D36" s="6"/>
      <c r="E36" s="70">
        <v>8.891999999999998</v>
      </c>
      <c r="F36" s="138"/>
      <c r="G36" s="70"/>
      <c r="H36" s="44">
        <v>10.296</v>
      </c>
      <c r="I36" s="44">
        <v>6.972</v>
      </c>
      <c r="J36" s="44">
        <v>9.282999999999998</v>
      </c>
      <c r="K36" s="138"/>
    </row>
    <row r="37" spans="1:11" ht="15" customHeight="1">
      <c r="A37" s="27" t="s">
        <v>25</v>
      </c>
      <c r="B37" s="6"/>
      <c r="C37" s="6"/>
      <c r="D37" s="6"/>
      <c r="E37" s="70">
        <v>0.261</v>
      </c>
      <c r="F37" s="138"/>
      <c r="G37" s="70"/>
      <c r="H37" s="44">
        <v>0.261</v>
      </c>
      <c r="I37" s="44">
        <v>0.329</v>
      </c>
      <c r="J37" s="44">
        <v>0.316</v>
      </c>
      <c r="K37" s="138"/>
    </row>
    <row r="38" spans="1:11" ht="15" customHeight="1">
      <c r="A38" s="28" t="s">
        <v>26</v>
      </c>
      <c r="B38" s="21"/>
      <c r="C38" s="21"/>
      <c r="D38" s="21"/>
      <c r="E38" s="69">
        <v>53.094</v>
      </c>
      <c r="F38" s="137"/>
      <c r="G38" s="69"/>
      <c r="H38" s="46">
        <v>52.021</v>
      </c>
      <c r="I38" s="46">
        <v>67.536</v>
      </c>
      <c r="J38" s="46">
        <v>73.924</v>
      </c>
      <c r="K38" s="137"/>
    </row>
    <row r="39" spans="1:11" ht="15" customHeight="1">
      <c r="A39" s="29" t="s">
        <v>27</v>
      </c>
      <c r="B39" s="10"/>
      <c r="C39" s="10"/>
      <c r="D39" s="10"/>
      <c r="E39" s="93">
        <f aca="true" t="shared" si="8" ref="E39:J39">SUM(E34:E38)</f>
        <v>444.627</v>
      </c>
      <c r="F39" s="124">
        <f t="shared" si="8"/>
        <v>0</v>
      </c>
      <c r="G39" s="93">
        <f t="shared" si="8"/>
        <v>0</v>
      </c>
      <c r="H39" s="94">
        <f t="shared" si="8"/>
        <v>465.00800000000004</v>
      </c>
      <c r="I39" s="49">
        <f t="shared" si="8"/>
        <v>471.942</v>
      </c>
      <c r="J39" s="49">
        <f t="shared" si="8"/>
        <v>469.87300000000005</v>
      </c>
      <c r="K39" s="100" t="s">
        <v>8</v>
      </c>
    </row>
    <row r="40" spans="1:11" ht="15" customHeight="1">
      <c r="A40" s="27" t="s">
        <v>28</v>
      </c>
      <c r="B40" s="3"/>
      <c r="C40" s="3"/>
      <c r="D40" s="3"/>
      <c r="E40" s="70">
        <v>25.914</v>
      </c>
      <c r="F40" s="138"/>
      <c r="G40" s="70"/>
      <c r="H40" s="44">
        <v>30.14</v>
      </c>
      <c r="I40" s="44">
        <v>30.290999999999997</v>
      </c>
      <c r="J40" s="44">
        <v>34.379</v>
      </c>
      <c r="K40" s="138"/>
    </row>
    <row r="41" spans="1:11" ht="15" customHeight="1">
      <c r="A41" s="27" t="s">
        <v>29</v>
      </c>
      <c r="B41" s="3"/>
      <c r="C41" s="3"/>
      <c r="D41" s="3"/>
      <c r="E41" s="70"/>
      <c r="F41" s="138"/>
      <c r="G41" s="70"/>
      <c r="H41" s="44"/>
      <c r="I41" s="44"/>
      <c r="J41" s="44"/>
      <c r="K41" s="138"/>
    </row>
    <row r="42" spans="1:11" ht="15" customHeight="1">
      <c r="A42" s="27" t="s">
        <v>30</v>
      </c>
      <c r="B42" s="3"/>
      <c r="C42" s="3"/>
      <c r="D42" s="3"/>
      <c r="E42" s="70">
        <v>42.541999999999994</v>
      </c>
      <c r="F42" s="138"/>
      <c r="G42" s="70"/>
      <c r="H42" s="44">
        <v>72.99100000000001</v>
      </c>
      <c r="I42" s="44">
        <v>71.177</v>
      </c>
      <c r="J42" s="44">
        <v>68.681</v>
      </c>
      <c r="K42" s="138"/>
    </row>
    <row r="43" spans="1:11" ht="15" customHeight="1">
      <c r="A43" s="27" t="s">
        <v>31</v>
      </c>
      <c r="B43" s="3"/>
      <c r="C43" s="3"/>
      <c r="D43" s="3"/>
      <c r="E43" s="70">
        <v>42.065</v>
      </c>
      <c r="F43" s="138"/>
      <c r="G43" s="70"/>
      <c r="H43" s="44">
        <v>9.342</v>
      </c>
      <c r="I43" s="44">
        <v>16.781</v>
      </c>
      <c r="J43" s="44">
        <v>33.998000000000005</v>
      </c>
      <c r="K43" s="138"/>
    </row>
    <row r="44" spans="1:11" ht="15" customHeight="1">
      <c r="A44" s="28" t="s">
        <v>32</v>
      </c>
      <c r="B44" s="21"/>
      <c r="C44" s="21"/>
      <c r="D44" s="21"/>
      <c r="E44" s="69"/>
      <c r="F44" s="137"/>
      <c r="G44" s="69"/>
      <c r="H44" s="46"/>
      <c r="I44" s="46"/>
      <c r="J44" s="46"/>
      <c r="K44" s="137"/>
    </row>
    <row r="45" spans="1:11" ht="15" customHeight="1">
      <c r="A45" s="30" t="s">
        <v>33</v>
      </c>
      <c r="B45" s="18"/>
      <c r="C45" s="18"/>
      <c r="D45" s="18"/>
      <c r="E45" s="95">
        <f aca="true" t="shared" si="9" ref="E45:J45">SUM(E40:E44)</f>
        <v>110.52099999999999</v>
      </c>
      <c r="F45" s="125">
        <f t="shared" si="9"/>
        <v>0</v>
      </c>
      <c r="G45" s="95">
        <f t="shared" si="9"/>
        <v>0</v>
      </c>
      <c r="H45" s="96">
        <f t="shared" si="9"/>
        <v>112.47300000000001</v>
      </c>
      <c r="I45" s="78">
        <f t="shared" si="9"/>
        <v>118.249</v>
      </c>
      <c r="J45" s="78">
        <f t="shared" si="9"/>
        <v>137.058</v>
      </c>
      <c r="K45" s="114" t="s">
        <v>8</v>
      </c>
    </row>
    <row r="46" spans="1:11" ht="15" customHeight="1">
      <c r="A46" s="29" t="s">
        <v>34</v>
      </c>
      <c r="B46" s="9"/>
      <c r="C46" s="9"/>
      <c r="D46" s="9"/>
      <c r="E46" s="93">
        <f aca="true" t="shared" si="10" ref="E46:J46">E45+E39</f>
        <v>555.148</v>
      </c>
      <c r="F46" s="124">
        <f t="shared" si="10"/>
        <v>0</v>
      </c>
      <c r="G46" s="93">
        <f t="shared" si="10"/>
        <v>0</v>
      </c>
      <c r="H46" s="94">
        <f t="shared" si="10"/>
        <v>577.481</v>
      </c>
      <c r="I46" s="49">
        <f t="shared" si="10"/>
        <v>590.191</v>
      </c>
      <c r="J46" s="49">
        <f t="shared" si="10"/>
        <v>606.931</v>
      </c>
      <c r="K46" s="100" t="s">
        <v>8</v>
      </c>
    </row>
    <row r="47" spans="1:11" ht="15" customHeight="1">
      <c r="A47" s="27" t="s">
        <v>35</v>
      </c>
      <c r="B47" s="3"/>
      <c r="C47" s="3"/>
      <c r="D47" s="3"/>
      <c r="E47" s="70">
        <v>323.40700000000004</v>
      </c>
      <c r="F47" s="138"/>
      <c r="G47" s="70"/>
      <c r="H47" s="44">
        <v>334.04699999999997</v>
      </c>
      <c r="I47" s="44">
        <v>348.844</v>
      </c>
      <c r="J47" s="44">
        <v>351.17400000000004</v>
      </c>
      <c r="K47" s="138"/>
    </row>
    <row r="48" spans="1:11" ht="15" customHeight="1">
      <c r="A48" s="27" t="s">
        <v>84</v>
      </c>
      <c r="B48" s="3"/>
      <c r="C48" s="3"/>
      <c r="D48" s="3"/>
      <c r="E48" s="70"/>
      <c r="F48" s="138"/>
      <c r="G48" s="70"/>
      <c r="H48" s="44"/>
      <c r="I48" s="44"/>
      <c r="J48" s="44"/>
      <c r="K48" s="138"/>
    </row>
    <row r="49" spans="1:11" ht="15" customHeight="1">
      <c r="A49" s="27" t="s">
        <v>36</v>
      </c>
      <c r="B49" s="3"/>
      <c r="C49" s="3"/>
      <c r="D49" s="3"/>
      <c r="E49" s="70"/>
      <c r="F49" s="138"/>
      <c r="G49" s="70"/>
      <c r="H49" s="44"/>
      <c r="I49" s="44"/>
      <c r="J49" s="44"/>
      <c r="K49" s="138"/>
    </row>
    <row r="50" spans="1:11" ht="15" customHeight="1">
      <c r="A50" s="27" t="s">
        <v>37</v>
      </c>
      <c r="B50" s="3"/>
      <c r="C50" s="3"/>
      <c r="D50" s="3"/>
      <c r="E50" s="70">
        <v>0.7030000000000001</v>
      </c>
      <c r="F50" s="138"/>
      <c r="G50" s="70"/>
      <c r="H50" s="44">
        <v>0.812</v>
      </c>
      <c r="I50" s="44">
        <v>4.311</v>
      </c>
      <c r="J50" s="44">
        <v>5.119</v>
      </c>
      <c r="K50" s="138"/>
    </row>
    <row r="51" spans="1:11" ht="15" customHeight="1">
      <c r="A51" s="27" t="s">
        <v>38</v>
      </c>
      <c r="B51" s="3"/>
      <c r="C51" s="3"/>
      <c r="D51" s="3"/>
      <c r="E51" s="70">
        <v>178.56300000000002</v>
      </c>
      <c r="F51" s="138"/>
      <c r="G51" s="70"/>
      <c r="H51" s="44">
        <v>178.42200000000003</v>
      </c>
      <c r="I51" s="44">
        <v>172.137</v>
      </c>
      <c r="J51" s="44">
        <v>183.37900000000002</v>
      </c>
      <c r="K51" s="138"/>
    </row>
    <row r="52" spans="1:11" ht="15" customHeight="1">
      <c r="A52" s="27" t="s">
        <v>39</v>
      </c>
      <c r="B52" s="3"/>
      <c r="C52" s="3"/>
      <c r="D52" s="3"/>
      <c r="E52" s="70">
        <v>45.867999999999995</v>
      </c>
      <c r="F52" s="138"/>
      <c r="G52" s="70"/>
      <c r="H52" s="44">
        <v>57.593</v>
      </c>
      <c r="I52" s="44">
        <v>58.563</v>
      </c>
      <c r="J52" s="44">
        <v>60.209</v>
      </c>
      <c r="K52" s="138"/>
    </row>
    <row r="53" spans="1:11" ht="15" customHeight="1">
      <c r="A53" s="27" t="s">
        <v>77</v>
      </c>
      <c r="B53" s="3"/>
      <c r="C53" s="3"/>
      <c r="D53" s="3"/>
      <c r="E53" s="70">
        <v>6.607</v>
      </c>
      <c r="F53" s="138"/>
      <c r="G53" s="70"/>
      <c r="H53" s="44">
        <v>6.607</v>
      </c>
      <c r="I53" s="44">
        <v>6.336</v>
      </c>
      <c r="J53" s="44">
        <v>7.05</v>
      </c>
      <c r="K53" s="138"/>
    </row>
    <row r="54" spans="1:11" ht="15" customHeight="1">
      <c r="A54" s="28" t="s">
        <v>40</v>
      </c>
      <c r="B54" s="21"/>
      <c r="C54" s="21"/>
      <c r="D54" s="21"/>
      <c r="E54" s="69"/>
      <c r="F54" s="137"/>
      <c r="G54" s="69"/>
      <c r="H54" s="46"/>
      <c r="I54" s="46"/>
      <c r="J54" s="46"/>
      <c r="K54" s="137"/>
    </row>
    <row r="55" spans="1:11" ht="15" customHeight="1">
      <c r="A55" s="29" t="s">
        <v>41</v>
      </c>
      <c r="B55" s="9"/>
      <c r="C55" s="9"/>
      <c r="D55" s="9"/>
      <c r="E55" s="93">
        <f aca="true" t="shared" si="11" ref="E55:J55">SUM(E47:E54)</f>
        <v>555.1479999999999</v>
      </c>
      <c r="F55" s="124">
        <f t="shared" si="11"/>
        <v>0</v>
      </c>
      <c r="G55" s="93">
        <f t="shared" si="11"/>
        <v>0</v>
      </c>
      <c r="H55" s="94">
        <f t="shared" si="11"/>
        <v>577.4809999999999</v>
      </c>
      <c r="I55" s="49">
        <f t="shared" si="11"/>
        <v>590.1909999999999</v>
      </c>
      <c r="J55" s="49">
        <f t="shared" si="11"/>
        <v>606.931</v>
      </c>
      <c r="K55" s="100" t="s">
        <v>8</v>
      </c>
    </row>
    <row r="56" spans="1:11" ht="15" customHeight="1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</row>
    <row r="57" spans="1:11" ht="12.75" customHeight="1">
      <c r="A57" s="62"/>
      <c r="B57" s="52"/>
      <c r="C57" s="54"/>
      <c r="D57" s="54"/>
      <c r="E57" s="55">
        <f aca="true" t="shared" si="12" ref="E57:K57">E$3</f>
        <v>2014</v>
      </c>
      <c r="F57" s="55">
        <f t="shared" si="12"/>
        <v>2013</v>
      </c>
      <c r="G57" s="55">
        <f t="shared" si="12"/>
        <v>2013</v>
      </c>
      <c r="H57" s="55">
        <f t="shared" si="12"/>
        <v>2013</v>
      </c>
      <c r="I57" s="55">
        <f t="shared" si="12"/>
        <v>2012</v>
      </c>
      <c r="J57" s="55">
        <f t="shared" si="12"/>
        <v>2011</v>
      </c>
      <c r="K57" s="55">
        <f t="shared" si="12"/>
        <v>2010</v>
      </c>
    </row>
    <row r="58" spans="1:11" ht="12.75" customHeight="1">
      <c r="A58" s="56"/>
      <c r="B58" s="56"/>
      <c r="C58" s="54"/>
      <c r="D58" s="54"/>
      <c r="E58" s="74"/>
      <c r="F58" s="74"/>
      <c r="G58" s="74"/>
      <c r="H58" s="74"/>
      <c r="I58" s="74"/>
      <c r="J58" s="74">
        <f>IF(J$4="","",J$4)</f>
      </c>
      <c r="K58" s="74"/>
    </row>
    <row r="59" spans="1:11" s="16" customFormat="1" ht="15" customHeight="1">
      <c r="A59" s="62" t="s">
        <v>81</v>
      </c>
      <c r="B59" s="61"/>
      <c r="C59" s="57"/>
      <c r="D59" s="57"/>
      <c r="E59" s="75"/>
      <c r="F59" s="75"/>
      <c r="G59" s="75"/>
      <c r="H59" s="75"/>
      <c r="I59" s="75"/>
      <c r="J59" s="75"/>
      <c r="K59" s="75"/>
    </row>
    <row r="60" spans="5:11" ht="1.5" customHeight="1">
      <c r="E60" s="76"/>
      <c r="F60" s="76"/>
      <c r="G60" s="76"/>
      <c r="H60" s="76"/>
      <c r="I60" s="190"/>
      <c r="J60" s="36"/>
      <c r="K60" s="36"/>
    </row>
    <row r="61" spans="1:11" ht="24.75" customHeight="1">
      <c r="A61" s="200" t="s">
        <v>42</v>
      </c>
      <c r="B61" s="200"/>
      <c r="C61" s="8"/>
      <c r="D61" s="8"/>
      <c r="E61" s="68"/>
      <c r="F61" s="136"/>
      <c r="G61" s="68"/>
      <c r="H61" s="47"/>
      <c r="I61" s="47">
        <v>18.802999999999997</v>
      </c>
      <c r="J61" s="47"/>
      <c r="K61" s="136"/>
    </row>
    <row r="62" spans="1:11" ht="15" customHeight="1">
      <c r="A62" s="202" t="s">
        <v>43</v>
      </c>
      <c r="B62" s="202"/>
      <c r="C62" s="22"/>
      <c r="D62" s="22"/>
      <c r="E62" s="69"/>
      <c r="F62" s="137"/>
      <c r="G62" s="69"/>
      <c r="H62" s="46"/>
      <c r="I62" s="46">
        <v>-3.112</v>
      </c>
      <c r="J62" s="46"/>
      <c r="K62" s="137"/>
    </row>
    <row r="63" spans="1:11" ht="16.5" customHeight="1">
      <c r="A63" s="206" t="s">
        <v>44</v>
      </c>
      <c r="B63" s="206"/>
      <c r="C63" s="24"/>
      <c r="D63" s="24"/>
      <c r="E63" s="93">
        <v>0</v>
      </c>
      <c r="F63" s="94">
        <v>0</v>
      </c>
      <c r="G63" s="93">
        <v>0</v>
      </c>
      <c r="H63" s="94">
        <v>0</v>
      </c>
      <c r="I63" s="49">
        <f>SUM(I61:I62)</f>
        <v>15.690999999999997</v>
      </c>
      <c r="J63" s="49" t="s">
        <v>8</v>
      </c>
      <c r="K63" s="100" t="s">
        <v>8</v>
      </c>
    </row>
    <row r="64" spans="1:11" ht="15" customHeight="1">
      <c r="A64" s="200" t="s">
        <v>45</v>
      </c>
      <c r="B64" s="200"/>
      <c r="C64" s="3"/>
      <c r="D64" s="3"/>
      <c r="E64" s="70"/>
      <c r="F64" s="138"/>
      <c r="G64" s="70"/>
      <c r="H64" s="138"/>
      <c r="I64" s="44">
        <v>-26.369</v>
      </c>
      <c r="J64" s="44"/>
      <c r="K64" s="138"/>
    </row>
    <row r="65" spans="1:11" ht="15" customHeight="1">
      <c r="A65" s="202" t="s">
        <v>78</v>
      </c>
      <c r="B65" s="202"/>
      <c r="C65" s="21"/>
      <c r="D65" s="21"/>
      <c r="E65" s="69"/>
      <c r="F65" s="137"/>
      <c r="G65" s="69"/>
      <c r="H65" s="137"/>
      <c r="I65" s="46"/>
      <c r="J65" s="46"/>
      <c r="K65" s="137"/>
    </row>
    <row r="66" spans="1:11" s="39" customFormat="1" ht="16.5" customHeight="1">
      <c r="A66" s="126" t="s">
        <v>46</v>
      </c>
      <c r="B66" s="126"/>
      <c r="C66" s="25"/>
      <c r="D66" s="25"/>
      <c r="E66" s="93">
        <v>0</v>
      </c>
      <c r="F66" s="94">
        <v>0</v>
      </c>
      <c r="G66" s="93">
        <v>0</v>
      </c>
      <c r="H66" s="94">
        <v>0</v>
      </c>
      <c r="I66" s="49">
        <f>SUM(I63:I65)</f>
        <v>-10.678000000000003</v>
      </c>
      <c r="J66" s="49" t="s">
        <v>8</v>
      </c>
      <c r="K66" s="100" t="s">
        <v>8</v>
      </c>
    </row>
    <row r="67" spans="1:11" ht="15" customHeight="1">
      <c r="A67" s="202" t="s">
        <v>47</v>
      </c>
      <c r="B67" s="202"/>
      <c r="C67" s="26"/>
      <c r="D67" s="26"/>
      <c r="E67" s="69"/>
      <c r="F67" s="137"/>
      <c r="G67" s="69"/>
      <c r="H67" s="137"/>
      <c r="I67" s="46"/>
      <c r="J67" s="46"/>
      <c r="K67" s="137"/>
    </row>
    <row r="68" spans="1:11" ht="16.5" customHeight="1">
      <c r="A68" s="206" t="s">
        <v>48</v>
      </c>
      <c r="B68" s="206"/>
      <c r="C68" s="9"/>
      <c r="D68" s="9"/>
      <c r="E68" s="93">
        <v>0</v>
      </c>
      <c r="F68" s="94">
        <v>0</v>
      </c>
      <c r="G68" s="93">
        <v>0</v>
      </c>
      <c r="H68" s="94">
        <v>0</v>
      </c>
      <c r="I68" s="49">
        <f>SUM(I66:I67)</f>
        <v>-10.678000000000003</v>
      </c>
      <c r="J68" s="49" t="s">
        <v>8</v>
      </c>
      <c r="K68" s="100" t="s">
        <v>8</v>
      </c>
    </row>
    <row r="69" spans="1:11" ht="15" customHeight="1">
      <c r="A69" s="200" t="s">
        <v>49</v>
      </c>
      <c r="B69" s="200"/>
      <c r="C69" s="3"/>
      <c r="D69" s="3"/>
      <c r="E69" s="70"/>
      <c r="F69" s="138"/>
      <c r="G69" s="70"/>
      <c r="H69" s="138"/>
      <c r="I69" s="44">
        <v>-6.09</v>
      </c>
      <c r="J69" s="44"/>
      <c r="K69" s="138"/>
    </row>
    <row r="70" spans="1:11" ht="15" customHeight="1">
      <c r="A70" s="200" t="s">
        <v>50</v>
      </c>
      <c r="B70" s="200"/>
      <c r="C70" s="3"/>
      <c r="D70" s="3"/>
      <c r="E70" s="70"/>
      <c r="F70" s="138"/>
      <c r="G70" s="70"/>
      <c r="H70" s="138"/>
      <c r="I70" s="44"/>
      <c r="J70" s="44"/>
      <c r="K70" s="138"/>
    </row>
    <row r="71" spans="1:11" ht="15" customHeight="1">
      <c r="A71" s="200" t="s">
        <v>51</v>
      </c>
      <c r="B71" s="200"/>
      <c r="C71" s="3"/>
      <c r="D71" s="3"/>
      <c r="E71" s="70"/>
      <c r="F71" s="138"/>
      <c r="G71" s="70"/>
      <c r="H71" s="138"/>
      <c r="I71" s="44"/>
      <c r="J71" s="44"/>
      <c r="K71" s="138"/>
    </row>
    <row r="72" spans="1:11" ht="15" customHeight="1">
      <c r="A72" s="202" t="s">
        <v>52</v>
      </c>
      <c r="B72" s="202"/>
      <c r="C72" s="21"/>
      <c r="D72" s="21"/>
      <c r="E72" s="69"/>
      <c r="F72" s="137"/>
      <c r="G72" s="69"/>
      <c r="H72" s="137"/>
      <c r="I72" s="46"/>
      <c r="J72" s="46"/>
      <c r="K72" s="137"/>
    </row>
    <row r="73" spans="1:11" ht="16.5" customHeight="1">
      <c r="A73" s="32" t="s">
        <v>53</v>
      </c>
      <c r="B73" s="32"/>
      <c r="C73" s="19"/>
      <c r="D73" s="19"/>
      <c r="E73" s="95">
        <v>0</v>
      </c>
      <c r="F73" s="96">
        <v>0</v>
      </c>
      <c r="G73" s="95">
        <v>0</v>
      </c>
      <c r="H73" s="96">
        <v>0</v>
      </c>
      <c r="I73" s="48">
        <f>SUM(I69:I72)</f>
        <v>-6.09</v>
      </c>
      <c r="J73" s="48" t="s">
        <v>8</v>
      </c>
      <c r="K73" s="140" t="s">
        <v>8</v>
      </c>
    </row>
    <row r="74" spans="1:11" ht="16.5" customHeight="1">
      <c r="A74" s="206" t="s">
        <v>54</v>
      </c>
      <c r="B74" s="206"/>
      <c r="C74" s="9"/>
      <c r="D74" s="9"/>
      <c r="E74" s="93">
        <v>0</v>
      </c>
      <c r="F74" s="94">
        <v>0</v>
      </c>
      <c r="G74" s="93">
        <v>0</v>
      </c>
      <c r="H74" s="94">
        <v>0</v>
      </c>
      <c r="I74" s="49">
        <f>SUM(I73+I68)</f>
        <v>-16.768</v>
      </c>
      <c r="J74" s="49" t="s">
        <v>8</v>
      </c>
      <c r="K74" s="100" t="s">
        <v>8</v>
      </c>
    </row>
    <row r="75" spans="1:11" ht="15" customHeight="1">
      <c r="A75" s="9"/>
      <c r="B75" s="9"/>
      <c r="C75" s="9"/>
      <c r="D75" s="9"/>
      <c r="E75" s="45"/>
      <c r="F75" s="45"/>
      <c r="G75" s="45"/>
      <c r="H75" s="45"/>
      <c r="I75" s="45"/>
      <c r="J75" s="44"/>
      <c r="K75" s="44"/>
    </row>
    <row r="76" spans="1:11" ht="12.75" customHeight="1">
      <c r="A76" s="62"/>
      <c r="B76" s="52"/>
      <c r="C76" s="54"/>
      <c r="D76" s="54"/>
      <c r="E76" s="55">
        <f aca="true" t="shared" si="13" ref="E76:K76">E$3</f>
        <v>2014</v>
      </c>
      <c r="F76" s="55">
        <f t="shared" si="13"/>
        <v>2013</v>
      </c>
      <c r="G76" s="55">
        <f t="shared" si="13"/>
        <v>2013</v>
      </c>
      <c r="H76" s="55">
        <f t="shared" si="13"/>
        <v>2013</v>
      </c>
      <c r="I76" s="55">
        <f t="shared" si="13"/>
        <v>2012</v>
      </c>
      <c r="J76" s="55">
        <f t="shared" si="13"/>
        <v>2011</v>
      </c>
      <c r="K76" s="55">
        <f t="shared" si="13"/>
        <v>2010</v>
      </c>
    </row>
    <row r="77" spans="1:11" ht="12.75" customHeight="1">
      <c r="A77" s="56"/>
      <c r="B77" s="56"/>
      <c r="C77" s="54"/>
      <c r="D77" s="54"/>
      <c r="E77" s="55"/>
      <c r="F77" s="55"/>
      <c r="G77" s="55"/>
      <c r="H77" s="55"/>
      <c r="I77" s="55"/>
      <c r="J77" s="55">
        <f>IF(J$4="","",J$4)</f>
      </c>
      <c r="K77" s="55"/>
    </row>
    <row r="78" spans="1:11" s="16" customFormat="1" ht="15" customHeight="1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</row>
    <row r="79" ht="1.5" customHeight="1">
      <c r="I79" s="41"/>
    </row>
    <row r="80" spans="1:11" ht="15" customHeight="1">
      <c r="A80" s="200" t="s">
        <v>56</v>
      </c>
      <c r="B80" s="200"/>
      <c r="C80" s="6"/>
      <c r="D80" s="6"/>
      <c r="E80" s="63">
        <f>IF(E7=0,"",IF(E14=0,"",(E14/E7))*100)</f>
        <v>-5.48467586271832</v>
      </c>
      <c r="F80" s="99">
        <f>IF(F7=0,"",IF(F14=0,"",(F14/F7))*100)</f>
        <v>-2.0189881023915257</v>
      </c>
      <c r="G80" s="97">
        <f>IF(G7=0,"",IF(G14=0,"",(G14/G7))*100)</f>
        <v>10.599036313061438</v>
      </c>
      <c r="H80" s="50">
        <f>IF(H7=0,"",IF(H14=0,"",(H14/H7))*100)</f>
        <v>9.968676013732706</v>
      </c>
      <c r="I80" s="50">
        <f>IF(I14=0,"-",IF(I7=0,"-",I14/I7))*100</f>
        <v>9.968065499698508</v>
      </c>
      <c r="J80" s="50">
        <f>IF(J14=0,"-",IF(J7=0,"-",J14/J7))*100</f>
        <v>6.37908305258532</v>
      </c>
      <c r="K80" s="146">
        <f>IF(K14=0,"-",IF(K7=0,"-",K14/K7))*100</f>
        <v>7.435006525803385</v>
      </c>
    </row>
    <row r="81" spans="1:12" ht="15" customHeight="1">
      <c r="A81" s="200" t="s">
        <v>57</v>
      </c>
      <c r="B81" s="200"/>
      <c r="C81" s="6"/>
      <c r="D81" s="6"/>
      <c r="E81" s="63">
        <f aca="true" t="shared" si="14" ref="E81:K81">IF(E20=0,"-",IF(E7=0,"-",E20/E7)*100)</f>
        <v>-12.454686690833757</v>
      </c>
      <c r="F81" s="99">
        <f t="shared" si="14"/>
        <v>-0.7210671794255364</v>
      </c>
      <c r="G81" s="188">
        <f t="shared" si="14"/>
        <v>4.2712307528614035</v>
      </c>
      <c r="H81" s="50">
        <f t="shared" si="14"/>
        <v>4.619536026881043</v>
      </c>
      <c r="I81" s="50">
        <f t="shared" si="14"/>
        <v>5.907457894870963</v>
      </c>
      <c r="J81" s="50">
        <f t="shared" si="14"/>
        <v>-0.0017232614446129405</v>
      </c>
      <c r="K81" s="99">
        <f t="shared" si="14"/>
        <v>0.7076969205263021</v>
      </c>
      <c r="L81" s="13"/>
    </row>
    <row r="82" spans="1:12" ht="15" customHeight="1">
      <c r="A82" s="200" t="s">
        <v>58</v>
      </c>
      <c r="B82" s="200"/>
      <c r="C82" s="7"/>
      <c r="D82" s="7"/>
      <c r="E82" s="63" t="s">
        <v>79</v>
      </c>
      <c r="F82" s="99" t="s">
        <v>79</v>
      </c>
      <c r="G82" s="188" t="str">
        <f>IF((G47=0),"-",(G24/((G47+I47)/2)*100))</f>
        <v>-</v>
      </c>
      <c r="H82" s="50">
        <f>IF((H47=0),"-",(H24/((H47+I47)/2)*100))</f>
        <v>-7.888228135968997</v>
      </c>
      <c r="I82" s="50">
        <v>2.6</v>
      </c>
      <c r="J82" s="50" t="s">
        <v>8</v>
      </c>
      <c r="K82" s="99" t="str">
        <f>IF((K47=0),"-",(K24/((K47+#REF!)/2)*100))</f>
        <v>-</v>
      </c>
      <c r="L82" s="13"/>
    </row>
    <row r="83" spans="1:12" ht="15" customHeight="1">
      <c r="A83" s="200" t="s">
        <v>59</v>
      </c>
      <c r="B83" s="200"/>
      <c r="C83" s="7"/>
      <c r="D83" s="7"/>
      <c r="E83" s="63" t="s">
        <v>79</v>
      </c>
      <c r="F83" s="99" t="s">
        <v>79</v>
      </c>
      <c r="G83" s="188" t="str">
        <f>IF((G47=0),"-",((G17+G18)/((G47+G48+G49+G51+I47+I48+I49+I51)/2)*100))</f>
        <v>-</v>
      </c>
      <c r="H83" s="50">
        <f>IF((H47=0),"-",((H17+H18)/((H47+H48+H49+H51+J47+J48+J49+J51)/2)*100))</f>
        <v>4.5830937649829675</v>
      </c>
      <c r="I83" s="50">
        <v>5.2</v>
      </c>
      <c r="J83" s="50" t="s">
        <v>8</v>
      </c>
      <c r="K83" s="99" t="str">
        <f>IF((K47=0),"-",((K17+K18)/((K47+K48+K49+K51+#REF!+#REF!+#REF!+#REF!)/2)*100))</f>
        <v>-</v>
      </c>
      <c r="L83" s="13"/>
    </row>
    <row r="84" spans="1:12" ht="15" customHeight="1">
      <c r="A84" s="200" t="s">
        <v>60</v>
      </c>
      <c r="B84" s="200"/>
      <c r="C84" s="6"/>
      <c r="D84" s="6"/>
      <c r="E84" s="67">
        <f aca="true" t="shared" si="15" ref="E84:K84">IF(E47=0,"-",((E47+E48)/E55*100))</f>
        <v>58.25599659910512</v>
      </c>
      <c r="F84" s="101" t="str">
        <f t="shared" si="15"/>
        <v>-</v>
      </c>
      <c r="G84" s="67" t="str">
        <f t="shared" si="15"/>
        <v>-</v>
      </c>
      <c r="H84" s="176">
        <f t="shared" si="15"/>
        <v>57.845539506927516</v>
      </c>
      <c r="I84" s="176">
        <f t="shared" si="15"/>
        <v>59.10696706659371</v>
      </c>
      <c r="J84" s="176">
        <f t="shared" si="15"/>
        <v>57.86061347995077</v>
      </c>
      <c r="K84" s="101" t="str">
        <f t="shared" si="15"/>
        <v>-</v>
      </c>
      <c r="L84" s="13"/>
    </row>
    <row r="85" spans="1:12" ht="15" customHeight="1">
      <c r="A85" s="200" t="s">
        <v>61</v>
      </c>
      <c r="B85" s="200"/>
      <c r="C85" s="6"/>
      <c r="D85" s="6"/>
      <c r="E85" s="64">
        <f aca="true" t="shared" si="16" ref="E85:K85">IF((E51+E49-E43-E41-E37)=0,"-",(E51+E49-E43-E41-E37))</f>
        <v>136.23700000000002</v>
      </c>
      <c r="F85" s="102" t="str">
        <f t="shared" si="16"/>
        <v>-</v>
      </c>
      <c r="G85" s="64" t="str">
        <f t="shared" si="16"/>
        <v>-</v>
      </c>
      <c r="H85" s="1">
        <f t="shared" si="16"/>
        <v>168.81900000000002</v>
      </c>
      <c r="I85" s="1">
        <f t="shared" si="16"/>
        <v>155.027</v>
      </c>
      <c r="J85" s="1">
        <f t="shared" si="16"/>
        <v>149.06500000000003</v>
      </c>
      <c r="K85" s="102" t="str">
        <f t="shared" si="16"/>
        <v>-</v>
      </c>
      <c r="L85" s="13"/>
    </row>
    <row r="86" spans="1:11" ht="15" customHeight="1">
      <c r="A86" s="200" t="s">
        <v>62</v>
      </c>
      <c r="B86" s="200"/>
      <c r="C86" s="3"/>
      <c r="D86" s="3"/>
      <c r="E86" s="65">
        <f aca="true" t="shared" si="17" ref="E86:K86">IF((E47=0),"-",((E51+E49)/(E47+E48)))</f>
        <v>0.5521309062574403</v>
      </c>
      <c r="F86" s="103" t="str">
        <f t="shared" si="17"/>
        <v>-</v>
      </c>
      <c r="G86" s="65" t="str">
        <f t="shared" si="17"/>
        <v>-</v>
      </c>
      <c r="H86" s="33">
        <f t="shared" si="17"/>
        <v>0.5341224438477221</v>
      </c>
      <c r="I86" s="33">
        <f t="shared" si="17"/>
        <v>0.49344979417734003</v>
      </c>
      <c r="J86" s="33">
        <f t="shared" si="17"/>
        <v>0.5221884308063809</v>
      </c>
      <c r="K86" s="103" t="str">
        <f t="shared" si="17"/>
        <v>-</v>
      </c>
    </row>
    <row r="87" spans="1:11" ht="15" customHeight="1">
      <c r="A87" s="202" t="s">
        <v>63</v>
      </c>
      <c r="B87" s="202"/>
      <c r="C87" s="21"/>
      <c r="D87" s="21"/>
      <c r="E87" s="66" t="s">
        <v>79</v>
      </c>
      <c r="F87" s="147" t="s">
        <v>8</v>
      </c>
      <c r="G87" s="66" t="s">
        <v>79</v>
      </c>
      <c r="H87" s="17">
        <v>134</v>
      </c>
      <c r="I87" s="17">
        <v>136</v>
      </c>
      <c r="J87" s="17">
        <v>141</v>
      </c>
      <c r="K87" s="102">
        <f>91+50</f>
        <v>141</v>
      </c>
    </row>
    <row r="88" spans="1:11" ht="15" customHeight="1">
      <c r="A88" s="120" t="s">
        <v>99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</row>
    <row r="89" spans="1:11" ht="15" customHeight="1">
      <c r="A89" s="5" t="s">
        <v>91</v>
      </c>
      <c r="B89" s="5"/>
      <c r="C89" s="5"/>
      <c r="D89" s="5"/>
      <c r="E89" s="121"/>
      <c r="F89" s="121"/>
      <c r="G89" s="121"/>
      <c r="H89" s="121"/>
      <c r="I89" s="121"/>
      <c r="J89" s="5"/>
      <c r="K89" s="5"/>
    </row>
    <row r="90" spans="1:11" ht="15">
      <c r="A90" s="5" t="s">
        <v>126</v>
      </c>
      <c r="B90" s="121"/>
      <c r="C90" s="121"/>
      <c r="D90" s="121"/>
      <c r="E90" s="121"/>
      <c r="F90" s="121"/>
      <c r="G90" s="121"/>
      <c r="H90" s="121"/>
      <c r="I90" s="121"/>
      <c r="J90" s="122"/>
      <c r="K90" s="122"/>
    </row>
    <row r="91" spans="1:11" ht="15">
      <c r="A91" s="5" t="s">
        <v>125</v>
      </c>
      <c r="B91" s="121"/>
      <c r="C91" s="121"/>
      <c r="D91" s="121"/>
      <c r="E91" s="42"/>
      <c r="F91" s="42"/>
      <c r="G91" s="42"/>
      <c r="H91" s="42"/>
      <c r="I91" s="42"/>
      <c r="J91" s="122"/>
      <c r="K91" s="122"/>
    </row>
    <row r="92" spans="1:11" ht="15">
      <c r="A92" s="121"/>
      <c r="B92" s="20"/>
      <c r="C92" s="20"/>
      <c r="D92" s="20"/>
      <c r="E92" s="42"/>
      <c r="F92" s="42"/>
      <c r="G92" s="42"/>
      <c r="H92" s="42"/>
      <c r="I92" s="42"/>
      <c r="J92" s="20"/>
      <c r="K92" s="20"/>
    </row>
    <row r="93" spans="1:11" ht="15">
      <c r="A93" s="121"/>
      <c r="B93" s="20"/>
      <c r="C93" s="20"/>
      <c r="D93" s="20"/>
      <c r="E93" s="42"/>
      <c r="F93" s="42"/>
      <c r="G93" s="42"/>
      <c r="H93" s="42"/>
      <c r="I93" s="42"/>
      <c r="J93" s="20"/>
      <c r="K93" s="20"/>
    </row>
    <row r="94" spans="1:11" ht="15">
      <c r="A94" s="20"/>
      <c r="B94" s="20"/>
      <c r="C94" s="20"/>
      <c r="D94" s="20"/>
      <c r="E94" s="42"/>
      <c r="F94" s="42"/>
      <c r="G94" s="42"/>
      <c r="H94" s="42"/>
      <c r="I94" s="42"/>
      <c r="J94" s="20"/>
      <c r="K94" s="20"/>
    </row>
    <row r="95" spans="1:11" ht="15">
      <c r="A95" s="20"/>
      <c r="B95" s="20"/>
      <c r="C95" s="20"/>
      <c r="D95" s="20"/>
      <c r="E95" s="42"/>
      <c r="F95" s="42"/>
      <c r="G95" s="42"/>
      <c r="H95" s="42"/>
      <c r="I95" s="42"/>
      <c r="J95" s="20"/>
      <c r="K95" s="20"/>
    </row>
    <row r="96" spans="1:11" ht="15">
      <c r="A96" s="20"/>
      <c r="B96" s="20"/>
      <c r="C96" s="20"/>
      <c r="D96" s="20"/>
      <c r="E96" s="42"/>
      <c r="F96" s="42"/>
      <c r="G96" s="42"/>
      <c r="H96" s="42"/>
      <c r="I96" s="42"/>
      <c r="J96" s="20"/>
      <c r="K96" s="20"/>
    </row>
    <row r="97" spans="1:11" ht="15">
      <c r="A97" s="20"/>
      <c r="B97" s="20"/>
      <c r="C97" s="20"/>
      <c r="D97" s="20"/>
      <c r="E97" s="42"/>
      <c r="F97" s="42"/>
      <c r="G97" s="42"/>
      <c r="H97" s="42"/>
      <c r="I97" s="42"/>
      <c r="J97" s="20"/>
      <c r="K97" s="20"/>
    </row>
    <row r="98" spans="1:11" ht="15">
      <c r="A98" s="20"/>
      <c r="B98" s="20"/>
      <c r="C98" s="20"/>
      <c r="D98" s="20"/>
      <c r="E98" s="42"/>
      <c r="F98" s="42"/>
      <c r="G98" s="42"/>
      <c r="H98" s="42"/>
      <c r="I98" s="42"/>
      <c r="J98" s="20"/>
      <c r="K98" s="20"/>
    </row>
    <row r="99" spans="1:11" ht="15">
      <c r="A99" s="20"/>
      <c r="B99" s="20"/>
      <c r="C99" s="20"/>
      <c r="D99" s="20"/>
      <c r="E99" s="42"/>
      <c r="F99" s="42"/>
      <c r="G99" s="42"/>
      <c r="H99" s="42"/>
      <c r="I99" s="42"/>
      <c r="J99" s="20"/>
      <c r="K99" s="20"/>
    </row>
    <row r="100" spans="1:11" ht="15">
      <c r="A100" s="20"/>
      <c r="B100" s="20"/>
      <c r="C100" s="20"/>
      <c r="D100" s="20"/>
      <c r="E100" s="42"/>
      <c r="F100" s="42"/>
      <c r="G100" s="42"/>
      <c r="H100" s="42"/>
      <c r="I100" s="42"/>
      <c r="J100" s="20"/>
      <c r="K100" s="20"/>
    </row>
    <row r="101" spans="1:11" ht="15">
      <c r="A101" s="20"/>
      <c r="B101" s="20"/>
      <c r="C101" s="20"/>
      <c r="D101" s="20"/>
      <c r="E101" s="42"/>
      <c r="F101" s="42"/>
      <c r="G101" s="42"/>
      <c r="H101" s="42"/>
      <c r="I101" s="42"/>
      <c r="J101" s="20"/>
      <c r="K101" s="20"/>
    </row>
    <row r="102" spans="1:11" ht="15">
      <c r="A102" s="20"/>
      <c r="B102" s="20"/>
      <c r="C102" s="20"/>
      <c r="D102" s="20"/>
      <c r="E102" s="42"/>
      <c r="F102" s="42"/>
      <c r="G102" s="42"/>
      <c r="H102" s="42"/>
      <c r="I102" s="42"/>
      <c r="J102" s="20"/>
      <c r="K102" s="20"/>
    </row>
  </sheetData>
  <sheetProtection/>
  <mergeCells count="21">
    <mergeCell ref="A72:B72"/>
    <mergeCell ref="A74:B74"/>
    <mergeCell ref="A80:B80"/>
    <mergeCell ref="A81:B81"/>
    <mergeCell ref="A1:K1"/>
    <mergeCell ref="A61:B61"/>
    <mergeCell ref="A62:B62"/>
    <mergeCell ref="A63:B63"/>
    <mergeCell ref="A64:B64"/>
    <mergeCell ref="A65:B65"/>
    <mergeCell ref="A67:B67"/>
    <mergeCell ref="A68:B68"/>
    <mergeCell ref="A69:B69"/>
    <mergeCell ref="A70:B70"/>
    <mergeCell ref="A71:B71"/>
    <mergeCell ref="A83:B83"/>
    <mergeCell ref="A84:B84"/>
    <mergeCell ref="A85:B85"/>
    <mergeCell ref="A86:B86"/>
    <mergeCell ref="A87:B87"/>
    <mergeCell ref="A82:B8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9" width="9.7109375" style="39" customWidth="1"/>
    <col min="10" max="11" width="9.7109375" style="37" customWidth="1"/>
  </cols>
  <sheetData>
    <row r="1" spans="1:11" ht="18" customHeight="1">
      <c r="A1" s="201" t="s">
        <v>71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5" customHeight="1">
      <c r="A2" s="29" t="s">
        <v>15</v>
      </c>
      <c r="B2" s="12"/>
      <c r="C2" s="12"/>
      <c r="D2" s="12"/>
      <c r="E2" s="41"/>
      <c r="F2" s="41"/>
      <c r="G2" s="41"/>
      <c r="H2" s="41"/>
      <c r="I2" s="41"/>
      <c r="J2" s="38"/>
      <c r="K2" s="38"/>
    </row>
    <row r="3" spans="1:11" ht="12.75" customHeight="1">
      <c r="A3" s="52"/>
      <c r="B3" s="52"/>
      <c r="C3" s="57"/>
      <c r="D3" s="54"/>
      <c r="E3" s="55">
        <v>2014</v>
      </c>
      <c r="F3" s="55">
        <v>2013</v>
      </c>
      <c r="G3" s="55">
        <v>2013</v>
      </c>
      <c r="H3" s="55">
        <v>2012</v>
      </c>
      <c r="I3" s="55">
        <v>2012</v>
      </c>
      <c r="J3" s="55">
        <v>2011</v>
      </c>
      <c r="K3" s="55">
        <v>2010</v>
      </c>
    </row>
    <row r="4" spans="1:11" ht="12.75" customHeight="1">
      <c r="A4" s="56"/>
      <c r="B4" s="56"/>
      <c r="C4" s="57"/>
      <c r="D4" s="54"/>
      <c r="E4" s="55" t="s">
        <v>112</v>
      </c>
      <c r="F4" s="55" t="s">
        <v>112</v>
      </c>
      <c r="G4" s="55"/>
      <c r="H4" s="55"/>
      <c r="I4" s="55"/>
      <c r="J4" s="55"/>
      <c r="K4" s="55"/>
    </row>
    <row r="5" spans="1:11" s="15" customFormat="1" ht="12.75" customHeight="1">
      <c r="A5" s="53" t="s">
        <v>9</v>
      </c>
      <c r="B5" s="59"/>
      <c r="C5" s="57"/>
      <c r="D5" s="57" t="s">
        <v>64</v>
      </c>
      <c r="E5" s="58"/>
      <c r="F5" s="58"/>
      <c r="G5" s="58"/>
      <c r="H5" s="58" t="s">
        <v>7</v>
      </c>
      <c r="I5" s="58"/>
      <c r="J5" s="58"/>
      <c r="K5" s="58"/>
    </row>
    <row r="6" ht="1.5" customHeight="1"/>
    <row r="7" spans="1:11" ht="15" customHeight="1">
      <c r="A7" s="27" t="s">
        <v>10</v>
      </c>
      <c r="B7" s="6"/>
      <c r="C7" s="6"/>
      <c r="D7" s="6"/>
      <c r="E7" s="71">
        <v>906.204</v>
      </c>
      <c r="F7" s="100">
        <v>925.199</v>
      </c>
      <c r="G7" s="71">
        <v>3724.291</v>
      </c>
      <c r="H7" s="49">
        <v>3869.021</v>
      </c>
      <c r="I7" s="100">
        <v>3935.438</v>
      </c>
      <c r="J7" s="49">
        <v>4310.231</v>
      </c>
      <c r="K7" s="100">
        <v>4451.486</v>
      </c>
    </row>
    <row r="8" spans="1:11" ht="15" customHeight="1">
      <c r="A8" s="27" t="s">
        <v>11</v>
      </c>
      <c r="B8" s="3"/>
      <c r="C8" s="3"/>
      <c r="D8" s="3"/>
      <c r="E8" s="70">
        <v>-845.8249999999999</v>
      </c>
      <c r="F8" s="138">
        <v>-834.864</v>
      </c>
      <c r="G8" s="70">
        <v>-3313.298</v>
      </c>
      <c r="H8" s="44">
        <v>-3422.857</v>
      </c>
      <c r="I8" s="138">
        <v>-3478.098</v>
      </c>
      <c r="J8" s="44">
        <v>-3756.687</v>
      </c>
      <c r="K8" s="138">
        <v>-3820.2500000000005</v>
      </c>
    </row>
    <row r="9" spans="1:11" ht="15" customHeight="1">
      <c r="A9" s="27" t="s">
        <v>12</v>
      </c>
      <c r="B9" s="3"/>
      <c r="C9" s="3"/>
      <c r="D9" s="3"/>
      <c r="E9" s="70">
        <v>10.033</v>
      </c>
      <c r="F9" s="138">
        <v>4.778</v>
      </c>
      <c r="G9" s="70">
        <v>44.01</v>
      </c>
      <c r="H9" s="44">
        <v>34.204</v>
      </c>
      <c r="I9" s="138">
        <v>34.467</v>
      </c>
      <c r="J9" s="44">
        <v>29.018</v>
      </c>
      <c r="K9" s="138">
        <v>49.02</v>
      </c>
    </row>
    <row r="10" spans="1:11" ht="15" customHeight="1">
      <c r="A10" s="27" t="s">
        <v>13</v>
      </c>
      <c r="B10" s="3"/>
      <c r="C10" s="3"/>
      <c r="D10" s="3"/>
      <c r="E10" s="70"/>
      <c r="F10" s="138"/>
      <c r="G10" s="70"/>
      <c r="H10" s="44"/>
      <c r="I10" s="138"/>
      <c r="J10" s="44"/>
      <c r="K10" s="138"/>
    </row>
    <row r="11" spans="1:11" ht="15" customHeight="1">
      <c r="A11" s="28" t="s">
        <v>14</v>
      </c>
      <c r="B11" s="21"/>
      <c r="C11" s="21"/>
      <c r="D11" s="21"/>
      <c r="E11" s="69">
        <v>6.017</v>
      </c>
      <c r="F11" s="137">
        <v>7.858</v>
      </c>
      <c r="G11" s="69">
        <v>-6.73</v>
      </c>
      <c r="H11" s="46">
        <v>1.855</v>
      </c>
      <c r="I11" s="137">
        <v>162.828</v>
      </c>
      <c r="J11" s="46">
        <v>-5.225</v>
      </c>
      <c r="K11" s="137">
        <v>-9.32</v>
      </c>
    </row>
    <row r="12" spans="1:11" ht="15" customHeight="1">
      <c r="A12" s="10" t="s">
        <v>0</v>
      </c>
      <c r="B12" s="10"/>
      <c r="C12" s="10"/>
      <c r="D12" s="10"/>
      <c r="E12" s="71">
        <f aca="true" t="shared" si="0" ref="E12:K12">SUM(E7:E11)</f>
        <v>76.42900000000002</v>
      </c>
      <c r="F12" s="100">
        <f t="shared" si="0"/>
        <v>102.97099999999993</v>
      </c>
      <c r="G12" s="71">
        <f t="shared" si="0"/>
        <v>448.27300000000037</v>
      </c>
      <c r="H12" s="49">
        <f t="shared" si="0"/>
        <v>482.22300000000024</v>
      </c>
      <c r="I12" s="100">
        <f t="shared" si="0"/>
        <v>654.6350000000001</v>
      </c>
      <c r="J12" s="49">
        <f t="shared" si="0"/>
        <v>577.3369999999999</v>
      </c>
      <c r="K12" s="100">
        <f t="shared" si="0"/>
        <v>670.9359999999994</v>
      </c>
    </row>
    <row r="13" spans="1:11" ht="15" customHeight="1">
      <c r="A13" s="28" t="s">
        <v>76</v>
      </c>
      <c r="B13" s="21"/>
      <c r="C13" s="21"/>
      <c r="D13" s="21"/>
      <c r="E13" s="69">
        <v>-31.408</v>
      </c>
      <c r="F13" s="137">
        <v>-29.339</v>
      </c>
      <c r="G13" s="69">
        <v>-120.12700000000001</v>
      </c>
      <c r="H13" s="46">
        <v>-142.848</v>
      </c>
      <c r="I13" s="137">
        <v>-143.971</v>
      </c>
      <c r="J13" s="46">
        <v>-129.91299999999998</v>
      </c>
      <c r="K13" s="137">
        <v>-135.09</v>
      </c>
    </row>
    <row r="14" spans="1:11" ht="15" customHeight="1">
      <c r="A14" s="10" t="s">
        <v>1</v>
      </c>
      <c r="B14" s="10"/>
      <c r="C14" s="10"/>
      <c r="D14" s="10"/>
      <c r="E14" s="71">
        <f aca="true" t="shared" si="1" ref="E14:K14">SUM(E12:E13)</f>
        <v>45.021000000000015</v>
      </c>
      <c r="F14" s="100">
        <f t="shared" si="1"/>
        <v>73.63199999999993</v>
      </c>
      <c r="G14" s="71">
        <f t="shared" si="1"/>
        <v>328.14600000000036</v>
      </c>
      <c r="H14" s="49">
        <f t="shared" si="1"/>
        <v>339.3750000000002</v>
      </c>
      <c r="I14" s="100">
        <f t="shared" si="1"/>
        <v>510.6640000000001</v>
      </c>
      <c r="J14" s="49">
        <f t="shared" si="1"/>
        <v>447.42399999999986</v>
      </c>
      <c r="K14" s="100">
        <f t="shared" si="1"/>
        <v>535.8459999999993</v>
      </c>
    </row>
    <row r="15" spans="1:11" ht="15" customHeight="1">
      <c r="A15" s="27" t="s">
        <v>16</v>
      </c>
      <c r="B15" s="4"/>
      <c r="C15" s="4"/>
      <c r="D15" s="4"/>
      <c r="E15" s="70">
        <v>-13.361</v>
      </c>
      <c r="F15" s="138">
        <v>-13.888000000000002</v>
      </c>
      <c r="G15" s="70">
        <v>-57.202000000000005</v>
      </c>
      <c r="H15" s="44">
        <v>-51.642999999999994</v>
      </c>
      <c r="I15" s="138">
        <v>-53.993</v>
      </c>
      <c r="J15" s="44">
        <v>-84.958</v>
      </c>
      <c r="K15" s="138">
        <v>-101.97000000000001</v>
      </c>
    </row>
    <row r="16" spans="1:11" ht="15" customHeight="1">
      <c r="A16" s="28" t="s">
        <v>17</v>
      </c>
      <c r="B16" s="21"/>
      <c r="C16" s="21"/>
      <c r="D16" s="21"/>
      <c r="E16" s="69"/>
      <c r="F16" s="137"/>
      <c r="G16" s="69">
        <v>-244</v>
      </c>
      <c r="H16" s="46">
        <v>-118.199</v>
      </c>
      <c r="I16" s="137">
        <v>-250.864</v>
      </c>
      <c r="J16" s="46">
        <v>-15</v>
      </c>
      <c r="K16" s="137"/>
    </row>
    <row r="17" spans="1:11" ht="15" customHeight="1">
      <c r="A17" s="10" t="s">
        <v>2</v>
      </c>
      <c r="B17" s="10"/>
      <c r="C17" s="10"/>
      <c r="D17" s="10"/>
      <c r="E17" s="71">
        <f aca="true" t="shared" si="2" ref="E17:K17">SUM(E14:E16)</f>
        <v>31.660000000000014</v>
      </c>
      <c r="F17" s="100">
        <f t="shared" si="2"/>
        <v>59.74399999999993</v>
      </c>
      <c r="G17" s="71">
        <f t="shared" si="2"/>
        <v>26.944000000000358</v>
      </c>
      <c r="H17" s="49">
        <f t="shared" si="2"/>
        <v>169.53300000000024</v>
      </c>
      <c r="I17" s="100">
        <f t="shared" si="2"/>
        <v>205.8070000000001</v>
      </c>
      <c r="J17" s="49">
        <f t="shared" si="2"/>
        <v>347.4659999999999</v>
      </c>
      <c r="K17" s="100">
        <f t="shared" si="2"/>
        <v>433.8759999999993</v>
      </c>
    </row>
    <row r="18" spans="1:11" ht="15" customHeight="1">
      <c r="A18" s="27" t="s">
        <v>18</v>
      </c>
      <c r="B18" s="3"/>
      <c r="C18" s="3"/>
      <c r="D18" s="3"/>
      <c r="E18" s="70">
        <v>2.149</v>
      </c>
      <c r="F18" s="138">
        <v>18.266000000000002</v>
      </c>
      <c r="G18" s="70">
        <v>22.369999999999997</v>
      </c>
      <c r="H18" s="44">
        <v>27.486</v>
      </c>
      <c r="I18" s="138">
        <v>31.835</v>
      </c>
      <c r="J18" s="44">
        <v>15.597</v>
      </c>
      <c r="K18" s="138">
        <v>106.45</v>
      </c>
    </row>
    <row r="19" spans="1:11" ht="15" customHeight="1">
      <c r="A19" s="28" t="s">
        <v>19</v>
      </c>
      <c r="B19" s="21"/>
      <c r="C19" s="21"/>
      <c r="D19" s="21" t="s">
        <v>65</v>
      </c>
      <c r="E19" s="69">
        <v>-28.032</v>
      </c>
      <c r="F19" s="137">
        <v>-28.049999999999997</v>
      </c>
      <c r="G19" s="69">
        <v>-178.76100000000002</v>
      </c>
      <c r="H19" s="46">
        <v>-166.00500000000002</v>
      </c>
      <c r="I19" s="137">
        <v>-167.929</v>
      </c>
      <c r="J19" s="46">
        <v>-159.906</v>
      </c>
      <c r="K19" s="137">
        <v>-164.26500000000001</v>
      </c>
    </row>
    <row r="20" spans="1:11" ht="15" customHeight="1">
      <c r="A20" s="10" t="s">
        <v>3</v>
      </c>
      <c r="B20" s="10"/>
      <c r="C20" s="10"/>
      <c r="D20" s="10"/>
      <c r="E20" s="71">
        <f aca="true" t="shared" si="3" ref="E20:K20">SUM(E17:E19)</f>
        <v>5.777000000000012</v>
      </c>
      <c r="F20" s="100">
        <f t="shared" si="3"/>
        <v>49.95999999999994</v>
      </c>
      <c r="G20" s="71">
        <f t="shared" si="3"/>
        <v>-129.44699999999966</v>
      </c>
      <c r="H20" s="49">
        <f t="shared" si="3"/>
        <v>31.01400000000021</v>
      </c>
      <c r="I20" s="100">
        <f t="shared" si="3"/>
        <v>69.71300000000011</v>
      </c>
      <c r="J20" s="49">
        <f t="shared" si="3"/>
        <v>203.15699999999987</v>
      </c>
      <c r="K20" s="100">
        <f t="shared" si="3"/>
        <v>376.06099999999935</v>
      </c>
    </row>
    <row r="21" spans="1:11" ht="15" customHeight="1">
      <c r="A21" s="27" t="s">
        <v>20</v>
      </c>
      <c r="B21" s="3"/>
      <c r="C21" s="3"/>
      <c r="D21" s="3"/>
      <c r="E21" s="70">
        <v>4.117</v>
      </c>
      <c r="F21" s="138">
        <v>-4.643999999999999</v>
      </c>
      <c r="G21" s="70">
        <v>-31.1</v>
      </c>
      <c r="H21" s="44">
        <v>-33.207</v>
      </c>
      <c r="I21" s="138">
        <v>-33.601</v>
      </c>
      <c r="J21" s="44">
        <v>-45.601</v>
      </c>
      <c r="K21" s="138">
        <v>-90.949</v>
      </c>
    </row>
    <row r="22" spans="1:11" ht="15" customHeight="1">
      <c r="A22" s="28" t="s">
        <v>83</v>
      </c>
      <c r="B22" s="23"/>
      <c r="C22" s="23"/>
      <c r="D22" s="23"/>
      <c r="E22" s="69"/>
      <c r="F22" s="137"/>
      <c r="G22" s="69"/>
      <c r="H22" s="46"/>
      <c r="I22" s="137"/>
      <c r="J22" s="46"/>
      <c r="K22" s="137"/>
    </row>
    <row r="23" spans="1:11" ht="15" customHeight="1">
      <c r="A23" s="31" t="s">
        <v>21</v>
      </c>
      <c r="B23" s="11"/>
      <c r="C23" s="11"/>
      <c r="D23" s="11"/>
      <c r="E23" s="71">
        <f aca="true" t="shared" si="4" ref="E23:K23">SUM(E20:E22)</f>
        <v>9.894000000000013</v>
      </c>
      <c r="F23" s="100">
        <f t="shared" si="4"/>
        <v>45.31599999999994</v>
      </c>
      <c r="G23" s="71">
        <f t="shared" si="4"/>
        <v>-160.54699999999966</v>
      </c>
      <c r="H23" s="49">
        <f t="shared" si="4"/>
        <v>-2.192999999999792</v>
      </c>
      <c r="I23" s="100">
        <f t="shared" si="4"/>
        <v>36.11200000000011</v>
      </c>
      <c r="J23" s="49">
        <f t="shared" si="4"/>
        <v>157.55599999999987</v>
      </c>
      <c r="K23" s="100">
        <f t="shared" si="4"/>
        <v>285.11199999999934</v>
      </c>
    </row>
    <row r="24" spans="1:11" ht="15" customHeight="1">
      <c r="A24" s="27" t="s">
        <v>22</v>
      </c>
      <c r="B24" s="3"/>
      <c r="C24" s="3"/>
      <c r="D24" s="3"/>
      <c r="E24" s="70">
        <f aca="true" t="shared" si="5" ref="E24:K24">E23-E25</f>
        <v>10.307000000000013</v>
      </c>
      <c r="F24" s="138">
        <f t="shared" si="5"/>
        <v>44.996999999999936</v>
      </c>
      <c r="G24" s="70">
        <f>G23-G25</f>
        <v>-160.98099999999965</v>
      </c>
      <c r="H24" s="44">
        <f>H23-H25</f>
        <v>-4.853999999999791</v>
      </c>
      <c r="I24" s="138">
        <f t="shared" si="5"/>
        <v>33.45000000000011</v>
      </c>
      <c r="J24" s="44">
        <f>J23-J25</f>
        <v>156.10899999999987</v>
      </c>
      <c r="K24" s="138">
        <f t="shared" si="5"/>
        <v>271.57499999999936</v>
      </c>
    </row>
    <row r="25" spans="1:11" ht="15" customHeight="1">
      <c r="A25" s="27" t="s">
        <v>85</v>
      </c>
      <c r="B25" s="3"/>
      <c r="C25" s="3"/>
      <c r="D25" s="3"/>
      <c r="E25" s="70">
        <v>-0.413</v>
      </c>
      <c r="F25" s="138">
        <v>0.319</v>
      </c>
      <c r="G25" s="70">
        <v>0.434</v>
      </c>
      <c r="H25" s="44">
        <v>2.661</v>
      </c>
      <c r="I25" s="138">
        <v>2.662</v>
      </c>
      <c r="J25" s="44">
        <v>1.447</v>
      </c>
      <c r="K25" s="138">
        <v>13.537</v>
      </c>
    </row>
    <row r="26" spans="1:11" ht="10.5" customHeight="1">
      <c r="A26" s="3"/>
      <c r="B26" s="3"/>
      <c r="C26" s="3"/>
      <c r="D26" s="3"/>
      <c r="E26" s="70"/>
      <c r="F26" s="138"/>
      <c r="G26" s="70"/>
      <c r="H26" s="44"/>
      <c r="I26" s="138"/>
      <c r="J26" s="44"/>
      <c r="K26" s="44"/>
    </row>
    <row r="27" spans="1:11" ht="15" customHeight="1">
      <c r="A27" s="160" t="s">
        <v>95</v>
      </c>
      <c r="B27" s="161"/>
      <c r="C27" s="161"/>
      <c r="D27" s="161"/>
      <c r="E27" s="162">
        <v>-7.4</v>
      </c>
      <c r="F27" s="164">
        <v>-5.799999999999999</v>
      </c>
      <c r="G27" s="162">
        <v>-111.38</v>
      </c>
      <c r="H27" s="163">
        <v>-76.9</v>
      </c>
      <c r="I27" s="164">
        <v>85.9</v>
      </c>
      <c r="J27" s="163">
        <v>-78</v>
      </c>
      <c r="K27" s="163">
        <v>-58</v>
      </c>
    </row>
    <row r="28" spans="1:11" ht="15" customHeight="1">
      <c r="A28" s="165" t="s">
        <v>96</v>
      </c>
      <c r="B28" s="166"/>
      <c r="C28" s="166"/>
      <c r="D28" s="166"/>
      <c r="E28" s="167">
        <f aca="true" t="shared" si="6" ref="E28:K28">E14-E27</f>
        <v>52.421000000000014</v>
      </c>
      <c r="F28" s="169">
        <f t="shared" si="6"/>
        <v>79.43199999999993</v>
      </c>
      <c r="G28" s="167">
        <f>G14-G27</f>
        <v>439.52600000000035</v>
      </c>
      <c r="H28" s="168">
        <f>H14-H27</f>
        <v>416.2750000000002</v>
      </c>
      <c r="I28" s="169">
        <f>I14-I27</f>
        <v>424.7640000000001</v>
      </c>
      <c r="J28" s="168">
        <f t="shared" si="6"/>
        <v>525.4239999999999</v>
      </c>
      <c r="K28" s="168">
        <f t="shared" si="6"/>
        <v>593.8459999999993</v>
      </c>
    </row>
    <row r="29" spans="1:11" ht="1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</row>
    <row r="30" spans="1:11" ht="12.75" customHeight="1">
      <c r="A30" s="52"/>
      <c r="B30" s="52"/>
      <c r="C30" s="57"/>
      <c r="D30" s="54"/>
      <c r="E30" s="55">
        <f>E$3</f>
        <v>2014</v>
      </c>
      <c r="F30" s="55">
        <f>F$3</f>
        <v>2013</v>
      </c>
      <c r="G30" s="55">
        <f>G$3</f>
        <v>2013</v>
      </c>
      <c r="H30" s="55">
        <f>H$3</f>
        <v>2012</v>
      </c>
      <c r="I30" s="55">
        <v>2012</v>
      </c>
      <c r="J30" s="55">
        <f>J$3</f>
        <v>2011</v>
      </c>
      <c r="K30" s="55">
        <f>K$3</f>
        <v>2010</v>
      </c>
    </row>
    <row r="31" spans="1:11" ht="12.75" customHeight="1">
      <c r="A31" s="56"/>
      <c r="B31" s="56"/>
      <c r="C31" s="57"/>
      <c r="D31" s="54"/>
      <c r="E31" s="74"/>
      <c r="F31" s="74"/>
      <c r="G31" s="74"/>
      <c r="H31" s="74"/>
      <c r="I31" s="74"/>
      <c r="J31" s="74">
        <f>IF(J$4="","",J$4)</f>
      </c>
      <c r="K31" s="74"/>
    </row>
    <row r="32" spans="1:11" s="16" customFormat="1" ht="15" customHeight="1">
      <c r="A32" s="53" t="s">
        <v>82</v>
      </c>
      <c r="B32" s="61"/>
      <c r="C32" s="57"/>
      <c r="D32" s="57"/>
      <c r="E32" s="75"/>
      <c r="F32" s="75"/>
      <c r="G32" s="75"/>
      <c r="H32" s="75"/>
      <c r="I32" s="75"/>
      <c r="J32" s="75"/>
      <c r="K32" s="75"/>
    </row>
    <row r="33" spans="5:11" ht="1.5" customHeight="1">
      <c r="E33" s="76"/>
      <c r="F33" s="76"/>
      <c r="G33" s="76"/>
      <c r="H33" s="76"/>
      <c r="I33" s="76"/>
      <c r="J33" s="79"/>
      <c r="K33" s="155"/>
    </row>
    <row r="34" spans="1:11" ht="15" customHeight="1">
      <c r="A34" s="27" t="s">
        <v>4</v>
      </c>
      <c r="B34" s="7"/>
      <c r="C34" s="7"/>
      <c r="D34" s="7"/>
      <c r="E34" s="70">
        <v>3823.984</v>
      </c>
      <c r="F34" s="138">
        <v>4029.1889999999994</v>
      </c>
      <c r="G34" s="70">
        <v>3836.5870000000004</v>
      </c>
      <c r="H34" s="44"/>
      <c r="I34" s="138">
        <v>4095.7960000000003</v>
      </c>
      <c r="J34" s="44">
        <v>4767.402</v>
      </c>
      <c r="K34" s="138">
        <v>4529.85</v>
      </c>
    </row>
    <row r="35" spans="1:11" ht="15" customHeight="1">
      <c r="A35" s="27" t="s">
        <v>23</v>
      </c>
      <c r="B35" s="6"/>
      <c r="C35" s="6"/>
      <c r="D35" s="6"/>
      <c r="E35" s="70">
        <v>468.1140000000001</v>
      </c>
      <c r="F35" s="138">
        <v>481.80600000000044</v>
      </c>
      <c r="G35" s="70">
        <v>469.3470000000001</v>
      </c>
      <c r="H35" s="44"/>
      <c r="I35" s="138">
        <v>518.044</v>
      </c>
      <c r="J35" s="44">
        <v>611.965</v>
      </c>
      <c r="K35" s="138">
        <v>652.4230000000005</v>
      </c>
    </row>
    <row r="36" spans="1:11" ht="15" customHeight="1">
      <c r="A36" s="27" t="s">
        <v>24</v>
      </c>
      <c r="B36" s="6"/>
      <c r="C36" s="6"/>
      <c r="D36" s="6"/>
      <c r="E36" s="70">
        <v>163.41800000000006</v>
      </c>
      <c r="F36" s="138">
        <v>172.77400000000003</v>
      </c>
      <c r="G36" s="70">
        <v>152.38700000000006</v>
      </c>
      <c r="H36" s="44"/>
      <c r="I36" s="138">
        <v>185.18800000000016</v>
      </c>
      <c r="J36" s="44">
        <v>281.073</v>
      </c>
      <c r="K36" s="138">
        <v>284.6979999999999</v>
      </c>
    </row>
    <row r="37" spans="1:11" ht="15" customHeight="1">
      <c r="A37" s="27" t="s">
        <v>25</v>
      </c>
      <c r="B37" s="6"/>
      <c r="C37" s="6"/>
      <c r="D37" s="6"/>
      <c r="E37" s="70">
        <v>21.017</v>
      </c>
      <c r="F37" s="138">
        <v>6.77</v>
      </c>
      <c r="G37" s="70">
        <v>6.676</v>
      </c>
      <c r="H37" s="44"/>
      <c r="I37" s="138">
        <v>6.887</v>
      </c>
      <c r="J37" s="44">
        <v>15.604</v>
      </c>
      <c r="K37" s="138">
        <v>11.831000000000001</v>
      </c>
    </row>
    <row r="38" spans="1:11" ht="15" customHeight="1">
      <c r="A38" s="28" t="s">
        <v>26</v>
      </c>
      <c r="B38" s="21"/>
      <c r="C38" s="21"/>
      <c r="D38" s="21"/>
      <c r="E38" s="69">
        <v>100.108</v>
      </c>
      <c r="F38" s="137">
        <v>111.262</v>
      </c>
      <c r="G38" s="69">
        <v>89.342</v>
      </c>
      <c r="H38" s="46"/>
      <c r="I38" s="137">
        <v>101.16499999999999</v>
      </c>
      <c r="J38" s="46">
        <v>140.743</v>
      </c>
      <c r="K38" s="137">
        <v>142.183</v>
      </c>
    </row>
    <row r="39" spans="1:11" ht="15" customHeight="1">
      <c r="A39" s="29" t="s">
        <v>27</v>
      </c>
      <c r="B39" s="10"/>
      <c r="C39" s="10"/>
      <c r="D39" s="10"/>
      <c r="E39" s="93">
        <f aca="true" t="shared" si="7" ref="E39:K39">SUM(E34:E38)</f>
        <v>4576.641</v>
      </c>
      <c r="F39" s="124">
        <f t="shared" si="7"/>
        <v>4801.801</v>
      </c>
      <c r="G39" s="177">
        <f t="shared" si="7"/>
        <v>4554.339</v>
      </c>
      <c r="H39" s="94">
        <f t="shared" si="7"/>
        <v>0</v>
      </c>
      <c r="I39" s="124">
        <f t="shared" si="7"/>
        <v>4907.08</v>
      </c>
      <c r="J39" s="49">
        <f t="shared" si="7"/>
        <v>5816.787000000001</v>
      </c>
      <c r="K39" s="100">
        <f t="shared" si="7"/>
        <v>5620.9850000000015</v>
      </c>
    </row>
    <row r="40" spans="1:11" ht="15" customHeight="1">
      <c r="A40" s="27" t="s">
        <v>28</v>
      </c>
      <c r="B40" s="3"/>
      <c r="C40" s="3"/>
      <c r="D40" s="3"/>
      <c r="E40" s="70">
        <v>0.022</v>
      </c>
      <c r="F40" s="138">
        <v>0.762</v>
      </c>
      <c r="G40" s="70">
        <v>0.123</v>
      </c>
      <c r="H40" s="44"/>
      <c r="I40" s="138">
        <v>1.43</v>
      </c>
      <c r="J40" s="44">
        <v>5.926</v>
      </c>
      <c r="K40" s="138">
        <v>5.857000000000001</v>
      </c>
    </row>
    <row r="41" spans="1:11" ht="15" customHeight="1">
      <c r="A41" s="27" t="s">
        <v>29</v>
      </c>
      <c r="B41" s="3"/>
      <c r="C41" s="3"/>
      <c r="D41" s="3"/>
      <c r="E41" s="70">
        <v>2.263</v>
      </c>
      <c r="F41" s="138">
        <v>4.18</v>
      </c>
      <c r="G41" s="70">
        <v>3.518</v>
      </c>
      <c r="H41" s="44"/>
      <c r="I41" s="138">
        <v>4.983</v>
      </c>
      <c r="J41" s="44">
        <v>2.506</v>
      </c>
      <c r="K41" s="138">
        <v>7.281000000000001</v>
      </c>
    </row>
    <row r="42" spans="1:11" ht="15" customHeight="1">
      <c r="A42" s="27" t="s">
        <v>30</v>
      </c>
      <c r="B42" s="3"/>
      <c r="C42" s="3"/>
      <c r="D42" s="3"/>
      <c r="E42" s="70">
        <v>772.698</v>
      </c>
      <c r="F42" s="138">
        <v>808.17</v>
      </c>
      <c r="G42" s="70">
        <v>765.6390000000001</v>
      </c>
      <c r="H42" s="44"/>
      <c r="I42" s="138">
        <v>812.888</v>
      </c>
      <c r="J42" s="44">
        <v>865.0899999999999</v>
      </c>
      <c r="K42" s="138">
        <v>888.2010000000001</v>
      </c>
    </row>
    <row r="43" spans="1:11" ht="15" customHeight="1">
      <c r="A43" s="27" t="s">
        <v>31</v>
      </c>
      <c r="B43" s="3"/>
      <c r="C43" s="3"/>
      <c r="D43" s="3"/>
      <c r="E43" s="70">
        <v>196.04</v>
      </c>
      <c r="F43" s="138">
        <v>148.49</v>
      </c>
      <c r="G43" s="70">
        <v>228.526</v>
      </c>
      <c r="H43" s="44"/>
      <c r="I43" s="138">
        <v>185.931</v>
      </c>
      <c r="J43" s="44">
        <v>206.916</v>
      </c>
      <c r="K43" s="138">
        <v>259.16700000000003</v>
      </c>
    </row>
    <row r="44" spans="1:11" ht="15" customHeight="1">
      <c r="A44" s="28" t="s">
        <v>32</v>
      </c>
      <c r="B44" s="21"/>
      <c r="C44" s="21"/>
      <c r="D44" s="21"/>
      <c r="E44" s="69"/>
      <c r="F44" s="137"/>
      <c r="G44" s="69"/>
      <c r="H44" s="46"/>
      <c r="I44" s="137"/>
      <c r="J44" s="46"/>
      <c r="K44" s="137"/>
    </row>
    <row r="45" spans="1:11" ht="15" customHeight="1">
      <c r="A45" s="30" t="s">
        <v>33</v>
      </c>
      <c r="B45" s="18"/>
      <c r="C45" s="18"/>
      <c r="D45" s="18"/>
      <c r="E45" s="95">
        <f aca="true" t="shared" si="8" ref="E45:K45">SUM(E40:E44)</f>
        <v>971.0229999999999</v>
      </c>
      <c r="F45" s="125">
        <f t="shared" si="8"/>
        <v>961.602</v>
      </c>
      <c r="G45" s="178">
        <f t="shared" si="8"/>
        <v>997.806</v>
      </c>
      <c r="H45" s="96">
        <f t="shared" si="8"/>
        <v>0</v>
      </c>
      <c r="I45" s="125">
        <f t="shared" si="8"/>
        <v>1005.2320000000001</v>
      </c>
      <c r="J45" s="78">
        <f t="shared" si="8"/>
        <v>1080.4379999999999</v>
      </c>
      <c r="K45" s="114">
        <f t="shared" si="8"/>
        <v>1160.5060000000003</v>
      </c>
    </row>
    <row r="46" spans="1:11" ht="15" customHeight="1">
      <c r="A46" s="29" t="s">
        <v>34</v>
      </c>
      <c r="B46" s="9"/>
      <c r="C46" s="9"/>
      <c r="D46" s="9"/>
      <c r="E46" s="93">
        <f>E45+E39</f>
        <v>5547.664</v>
      </c>
      <c r="F46" s="124">
        <f>F45+F39</f>
        <v>5763.403</v>
      </c>
      <c r="G46" s="177">
        <f>G45+G39</f>
        <v>5552.145</v>
      </c>
      <c r="H46" s="94">
        <f>H39+H45</f>
        <v>0</v>
      </c>
      <c r="I46" s="124">
        <f>I45+I39</f>
        <v>5912.312</v>
      </c>
      <c r="J46" s="49">
        <f>J39+J45</f>
        <v>6897.225000000001</v>
      </c>
      <c r="K46" s="100">
        <f>K39+K45</f>
        <v>6781.491000000002</v>
      </c>
    </row>
    <row r="47" spans="1:11" ht="15" customHeight="1">
      <c r="A47" s="27" t="s">
        <v>35</v>
      </c>
      <c r="B47" s="3"/>
      <c r="C47" s="3"/>
      <c r="D47" s="3" t="s">
        <v>66</v>
      </c>
      <c r="E47" s="70">
        <v>1958.304</v>
      </c>
      <c r="F47" s="138">
        <v>2054.268</v>
      </c>
      <c r="G47" s="70">
        <v>1993.2430000000002</v>
      </c>
      <c r="H47" s="44"/>
      <c r="I47" s="138">
        <v>2136.403</v>
      </c>
      <c r="J47" s="44">
        <v>2339.322</v>
      </c>
      <c r="K47" s="138">
        <v>2231.992</v>
      </c>
    </row>
    <row r="48" spans="1:11" ht="15" customHeight="1">
      <c r="A48" s="27" t="s">
        <v>84</v>
      </c>
      <c r="B48" s="3"/>
      <c r="C48" s="3"/>
      <c r="D48" s="3"/>
      <c r="E48" s="70">
        <v>18.169</v>
      </c>
      <c r="F48" s="138">
        <v>23.404</v>
      </c>
      <c r="G48" s="70">
        <v>19.984</v>
      </c>
      <c r="H48" s="44"/>
      <c r="I48" s="138">
        <v>23.899</v>
      </c>
      <c r="J48" s="44">
        <v>19.568</v>
      </c>
      <c r="K48" s="138">
        <v>47.041000000000004</v>
      </c>
    </row>
    <row r="49" spans="1:11" ht="15" customHeight="1">
      <c r="A49" s="27" t="s">
        <v>36</v>
      </c>
      <c r="B49" s="3"/>
      <c r="C49" s="3"/>
      <c r="D49" s="3"/>
      <c r="E49" s="70">
        <v>240.665</v>
      </c>
      <c r="F49" s="138">
        <v>238.962</v>
      </c>
      <c r="G49" s="70">
        <v>237.397</v>
      </c>
      <c r="H49" s="44"/>
      <c r="I49" s="138">
        <v>175.024</v>
      </c>
      <c r="J49" s="44">
        <v>216.51100000000002</v>
      </c>
      <c r="K49" s="138">
        <v>244.89900000000003</v>
      </c>
    </row>
    <row r="50" spans="1:11" ht="15" customHeight="1">
      <c r="A50" s="27" t="s">
        <v>37</v>
      </c>
      <c r="B50" s="3"/>
      <c r="C50" s="3"/>
      <c r="D50" s="3"/>
      <c r="E50" s="70">
        <v>254.483</v>
      </c>
      <c r="F50" s="138">
        <v>196.796</v>
      </c>
      <c r="G50" s="70">
        <v>195.671</v>
      </c>
      <c r="H50" s="44"/>
      <c r="I50" s="138">
        <v>217.168</v>
      </c>
      <c r="J50" s="44">
        <v>275.598</v>
      </c>
      <c r="K50" s="138">
        <v>304.348</v>
      </c>
    </row>
    <row r="51" spans="1:11" ht="15" customHeight="1">
      <c r="A51" s="27" t="s">
        <v>38</v>
      </c>
      <c r="B51" s="3"/>
      <c r="C51" s="3"/>
      <c r="D51" s="3"/>
      <c r="E51" s="70">
        <v>1868.885</v>
      </c>
      <c r="F51" s="138">
        <v>2000.871</v>
      </c>
      <c r="G51" s="70">
        <v>1862.9859999999996</v>
      </c>
      <c r="H51" s="44"/>
      <c r="I51" s="138">
        <v>2096.9109999999996</v>
      </c>
      <c r="J51" s="44">
        <v>2435.791</v>
      </c>
      <c r="K51" s="138">
        <v>2322.2820000000006</v>
      </c>
    </row>
    <row r="52" spans="1:11" ht="15" customHeight="1">
      <c r="A52" s="27" t="s">
        <v>39</v>
      </c>
      <c r="B52" s="3"/>
      <c r="C52" s="3"/>
      <c r="D52" s="3"/>
      <c r="E52" s="70">
        <v>1199.895</v>
      </c>
      <c r="F52" s="138">
        <v>1236.68</v>
      </c>
      <c r="G52" s="70">
        <v>1234.8</v>
      </c>
      <c r="H52" s="44"/>
      <c r="I52" s="138">
        <v>1250.239</v>
      </c>
      <c r="J52" s="44">
        <v>1605.095</v>
      </c>
      <c r="K52" s="138">
        <v>1630.929</v>
      </c>
    </row>
    <row r="53" spans="1:11" ht="15" customHeight="1">
      <c r="A53" s="27" t="s">
        <v>77</v>
      </c>
      <c r="B53" s="3"/>
      <c r="C53" s="3"/>
      <c r="D53" s="3"/>
      <c r="E53" s="70">
        <v>7.263</v>
      </c>
      <c r="F53" s="138">
        <v>12.422</v>
      </c>
      <c r="G53" s="70">
        <v>8.064</v>
      </c>
      <c r="H53" s="44"/>
      <c r="I53" s="138">
        <v>12.668</v>
      </c>
      <c r="J53" s="44">
        <v>5.34</v>
      </c>
      <c r="K53" s="138"/>
    </row>
    <row r="54" spans="1:11" ht="15" customHeight="1">
      <c r="A54" s="28" t="s">
        <v>40</v>
      </c>
      <c r="B54" s="21"/>
      <c r="C54" s="21"/>
      <c r="D54" s="21"/>
      <c r="E54" s="69"/>
      <c r="F54" s="137"/>
      <c r="G54" s="69"/>
      <c r="H54" s="46"/>
      <c r="I54" s="137"/>
      <c r="J54" s="46"/>
      <c r="K54" s="137"/>
    </row>
    <row r="55" spans="1:11" ht="15" customHeight="1">
      <c r="A55" s="29" t="s">
        <v>41</v>
      </c>
      <c r="B55" s="9"/>
      <c r="C55" s="9"/>
      <c r="D55" s="9"/>
      <c r="E55" s="93">
        <f aca="true" t="shared" si="9" ref="E55:K55">SUM(E47:E54)</f>
        <v>5547.664</v>
      </c>
      <c r="F55" s="124">
        <f t="shared" si="9"/>
        <v>5763.402999999999</v>
      </c>
      <c r="G55" s="177">
        <f t="shared" si="9"/>
        <v>5552.145</v>
      </c>
      <c r="H55" s="94">
        <f t="shared" si="9"/>
        <v>0</v>
      </c>
      <c r="I55" s="124">
        <f t="shared" si="9"/>
        <v>5912.311999999998</v>
      </c>
      <c r="J55" s="49">
        <f t="shared" si="9"/>
        <v>6897.225000000001</v>
      </c>
      <c r="K55" s="100">
        <f t="shared" si="9"/>
        <v>6781.491000000001</v>
      </c>
    </row>
    <row r="56" spans="1:11" ht="15" customHeight="1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</row>
    <row r="57" spans="1:11" ht="12.75" customHeight="1">
      <c r="A57" s="62"/>
      <c r="B57" s="52"/>
      <c r="C57" s="54"/>
      <c r="D57" s="54"/>
      <c r="E57" s="55">
        <f aca="true" t="shared" si="10" ref="E57:K57">E$3</f>
        <v>2014</v>
      </c>
      <c r="F57" s="55">
        <f t="shared" si="10"/>
        <v>2013</v>
      </c>
      <c r="G57" s="55">
        <f t="shared" si="10"/>
        <v>2013</v>
      </c>
      <c r="H57" s="55">
        <f t="shared" si="10"/>
        <v>2012</v>
      </c>
      <c r="I57" s="55">
        <f t="shared" si="10"/>
        <v>2012</v>
      </c>
      <c r="J57" s="55">
        <f t="shared" si="10"/>
        <v>2011</v>
      </c>
      <c r="K57" s="55">
        <f t="shared" si="10"/>
        <v>2010</v>
      </c>
    </row>
    <row r="58" spans="1:11" ht="12.75" customHeight="1">
      <c r="A58" s="56"/>
      <c r="B58" s="56"/>
      <c r="C58" s="54"/>
      <c r="D58" s="54"/>
      <c r="E58" s="74"/>
      <c r="F58" s="74"/>
      <c r="G58" s="74"/>
      <c r="H58" s="74"/>
      <c r="I58" s="74"/>
      <c r="J58" s="74">
        <f>IF(J$4="","",J$4)</f>
      </c>
      <c r="K58" s="74"/>
    </row>
    <row r="59" spans="1:11" s="16" customFormat="1" ht="15" customHeight="1">
      <c r="A59" s="62" t="s">
        <v>81</v>
      </c>
      <c r="B59" s="61"/>
      <c r="C59" s="57"/>
      <c r="D59" s="57"/>
      <c r="E59" s="75"/>
      <c r="F59" s="75"/>
      <c r="G59" s="75"/>
      <c r="H59" s="75"/>
      <c r="I59" s="75"/>
      <c r="J59" s="75"/>
      <c r="K59" s="75"/>
    </row>
    <row r="60" spans="5:11" ht="1.5" customHeight="1">
      <c r="E60" s="76"/>
      <c r="F60" s="76"/>
      <c r="G60" s="76"/>
      <c r="H60" s="76"/>
      <c r="I60" s="76"/>
      <c r="J60" s="79"/>
      <c r="K60" s="79"/>
    </row>
    <row r="61" spans="1:12" ht="24.75" customHeight="1">
      <c r="A61" s="200" t="s">
        <v>42</v>
      </c>
      <c r="B61" s="200"/>
      <c r="C61" s="8"/>
      <c r="D61" s="8"/>
      <c r="E61" s="68">
        <v>21.07</v>
      </c>
      <c r="F61" s="136">
        <v>34.613</v>
      </c>
      <c r="G61" s="68">
        <v>309.923</v>
      </c>
      <c r="H61" s="47"/>
      <c r="I61" s="136">
        <v>300.93399999999997</v>
      </c>
      <c r="J61" s="47">
        <v>327</v>
      </c>
      <c r="K61" s="136">
        <v>483.077</v>
      </c>
      <c r="L61" s="47"/>
    </row>
    <row r="62" spans="1:12" ht="15" customHeight="1">
      <c r="A62" s="202" t="s">
        <v>43</v>
      </c>
      <c r="B62" s="202"/>
      <c r="C62" s="22"/>
      <c r="D62" s="22"/>
      <c r="E62" s="69">
        <v>-11.700999999999999</v>
      </c>
      <c r="F62" s="137">
        <v>25.855999999999995</v>
      </c>
      <c r="G62" s="69">
        <v>65.275</v>
      </c>
      <c r="H62" s="46"/>
      <c r="I62" s="137">
        <v>-81.26</v>
      </c>
      <c r="J62" s="46">
        <v>34</v>
      </c>
      <c r="K62" s="137">
        <v>-19.14</v>
      </c>
      <c r="L62" s="44"/>
    </row>
    <row r="63" spans="1:11" ht="16.5" customHeight="1">
      <c r="A63" s="206" t="s">
        <v>44</v>
      </c>
      <c r="B63" s="206"/>
      <c r="C63" s="24"/>
      <c r="D63" s="24"/>
      <c r="E63" s="73">
        <f>SUM(E61:E62)</f>
        <v>9.369000000000002</v>
      </c>
      <c r="F63" s="124">
        <f>SUM(F61:F62)</f>
        <v>60.468999999999994</v>
      </c>
      <c r="G63" s="177">
        <f>SUM(G61:G62)</f>
        <v>375.198</v>
      </c>
      <c r="H63" s="94">
        <f>SUM(H61:H62)</f>
        <v>0</v>
      </c>
      <c r="I63" s="124">
        <f>SUM(I61:I62)</f>
        <v>219.67399999999998</v>
      </c>
      <c r="J63" s="49">
        <v>360</v>
      </c>
      <c r="K63" s="100">
        <f>SUM(K61:K62)</f>
        <v>463.937</v>
      </c>
    </row>
    <row r="64" spans="1:11" ht="15" customHeight="1">
      <c r="A64" s="200" t="s">
        <v>45</v>
      </c>
      <c r="B64" s="200"/>
      <c r="C64" s="3"/>
      <c r="D64" s="3"/>
      <c r="E64" s="70">
        <v>-42.798</v>
      </c>
      <c r="F64" s="138">
        <v>-13.697</v>
      </c>
      <c r="G64" s="70">
        <v>-127</v>
      </c>
      <c r="H64" s="44"/>
      <c r="I64" s="138">
        <v>-99.542</v>
      </c>
      <c r="J64" s="44">
        <v>-133.35</v>
      </c>
      <c r="K64" s="138">
        <v>-95.482</v>
      </c>
    </row>
    <row r="65" spans="1:12" ht="15" customHeight="1">
      <c r="A65" s="202" t="s">
        <v>78</v>
      </c>
      <c r="B65" s="202"/>
      <c r="C65" s="21"/>
      <c r="D65" s="21"/>
      <c r="E65" s="69">
        <v>0.796</v>
      </c>
      <c r="F65" s="137">
        <v>0.903</v>
      </c>
      <c r="G65" s="69">
        <v>33.138</v>
      </c>
      <c r="H65" s="46"/>
      <c r="I65" s="137">
        <v>3.8609999999999998</v>
      </c>
      <c r="J65" s="46">
        <v>2.304</v>
      </c>
      <c r="K65" s="137">
        <v>22.89</v>
      </c>
      <c r="L65" s="44"/>
    </row>
    <row r="66" spans="1:11" s="39" customFormat="1" ht="16.5" customHeight="1">
      <c r="A66" s="126" t="s">
        <v>46</v>
      </c>
      <c r="B66" s="126"/>
      <c r="C66" s="25"/>
      <c r="D66" s="25"/>
      <c r="E66" s="73">
        <f aca="true" t="shared" si="11" ref="E66:K66">SUM(E63:E65)</f>
        <v>-32.633</v>
      </c>
      <c r="F66" s="124">
        <f t="shared" si="11"/>
        <v>47.67499999999999</v>
      </c>
      <c r="G66" s="177">
        <f t="shared" si="11"/>
        <v>281.33599999999996</v>
      </c>
      <c r="H66" s="94">
        <f t="shared" si="11"/>
        <v>0</v>
      </c>
      <c r="I66" s="124">
        <f t="shared" si="11"/>
        <v>123.99299999999998</v>
      </c>
      <c r="J66" s="94">
        <f t="shared" si="11"/>
        <v>228.954</v>
      </c>
      <c r="K66" s="139">
        <f t="shared" si="11"/>
        <v>391.345</v>
      </c>
    </row>
    <row r="67" spans="1:11" ht="15" customHeight="1">
      <c r="A67" s="202" t="s">
        <v>47</v>
      </c>
      <c r="B67" s="202"/>
      <c r="C67" s="26"/>
      <c r="D67" s="26"/>
      <c r="E67" s="69">
        <v>28.388</v>
      </c>
      <c r="F67" s="137">
        <v>5.396</v>
      </c>
      <c r="G67" s="69">
        <v>23.84</v>
      </c>
      <c r="H67" s="46"/>
      <c r="I67" s="137">
        <v>394.128</v>
      </c>
      <c r="J67" s="46">
        <v>-333.817</v>
      </c>
      <c r="K67" s="137">
        <v>-178.947</v>
      </c>
    </row>
    <row r="68" spans="1:11" ht="16.5" customHeight="1">
      <c r="A68" s="206" t="s">
        <v>48</v>
      </c>
      <c r="B68" s="206"/>
      <c r="C68" s="9"/>
      <c r="D68" s="9"/>
      <c r="E68" s="73">
        <f aca="true" t="shared" si="12" ref="E68:K68">SUM(E66:E67)</f>
        <v>-4.245000000000001</v>
      </c>
      <c r="F68" s="124">
        <f t="shared" si="12"/>
        <v>53.07099999999999</v>
      </c>
      <c r="G68" s="177">
        <f t="shared" si="12"/>
        <v>305.17599999999993</v>
      </c>
      <c r="H68" s="94">
        <f t="shared" si="12"/>
        <v>0</v>
      </c>
      <c r="I68" s="124">
        <f t="shared" si="12"/>
        <v>518.121</v>
      </c>
      <c r="J68" s="49">
        <f t="shared" si="12"/>
        <v>-104.863</v>
      </c>
      <c r="K68" s="100">
        <f t="shared" si="12"/>
        <v>212.39800000000002</v>
      </c>
    </row>
    <row r="69" spans="1:12" ht="15" customHeight="1">
      <c r="A69" s="200" t="s">
        <v>49</v>
      </c>
      <c r="B69" s="200"/>
      <c r="C69" s="3"/>
      <c r="D69" s="3"/>
      <c r="E69" s="70">
        <v>6.0049999999999955</v>
      </c>
      <c r="F69" s="138">
        <v>-83.19200000000001</v>
      </c>
      <c r="G69" s="70">
        <v>-264.425</v>
      </c>
      <c r="H69" s="44"/>
      <c r="I69" s="138">
        <v>-433.653</v>
      </c>
      <c r="J69" s="44">
        <v>117</v>
      </c>
      <c r="K69" s="138">
        <v>-294.14799999999997</v>
      </c>
      <c r="L69" s="44"/>
    </row>
    <row r="70" spans="1:11" ht="15" customHeight="1">
      <c r="A70" s="200" t="s">
        <v>50</v>
      </c>
      <c r="B70" s="200"/>
      <c r="C70" s="3"/>
      <c r="D70" s="3"/>
      <c r="E70" s="70"/>
      <c r="F70" s="138"/>
      <c r="G70" s="70"/>
      <c r="H70" s="44"/>
      <c r="I70" s="138"/>
      <c r="J70" s="44">
        <v>0.725</v>
      </c>
      <c r="K70" s="138"/>
    </row>
    <row r="71" spans="1:11" ht="15" customHeight="1">
      <c r="A71" s="200" t="s">
        <v>51</v>
      </c>
      <c r="B71" s="200"/>
      <c r="C71" s="3"/>
      <c r="D71" s="3"/>
      <c r="E71" s="70"/>
      <c r="F71" s="138"/>
      <c r="G71" s="70">
        <v>-0.201</v>
      </c>
      <c r="H71" s="44"/>
      <c r="I71" s="138">
        <v>-109.334</v>
      </c>
      <c r="J71" s="44">
        <v>-13.552</v>
      </c>
      <c r="K71" s="138">
        <v>-0.547</v>
      </c>
    </row>
    <row r="72" spans="1:11" ht="15" customHeight="1">
      <c r="A72" s="202" t="s">
        <v>52</v>
      </c>
      <c r="B72" s="202"/>
      <c r="C72" s="21"/>
      <c r="D72" s="21"/>
      <c r="E72" s="69">
        <v>-33.813</v>
      </c>
      <c r="F72" s="137">
        <v>-0.246</v>
      </c>
      <c r="G72" s="69">
        <v>-1.179</v>
      </c>
      <c r="H72" s="46"/>
      <c r="I72" s="137">
        <v>9.984</v>
      </c>
      <c r="J72" s="46">
        <v>-50.603</v>
      </c>
      <c r="K72" s="137">
        <v>-3.515</v>
      </c>
    </row>
    <row r="73" spans="1:11" ht="16.5" customHeight="1">
      <c r="A73" s="32" t="s">
        <v>53</v>
      </c>
      <c r="B73" s="32"/>
      <c r="C73" s="19"/>
      <c r="D73" s="19"/>
      <c r="E73" s="77">
        <f aca="true" t="shared" si="13" ref="E73:K73">SUM(E69:E72)</f>
        <v>-27.808000000000007</v>
      </c>
      <c r="F73" s="156">
        <f t="shared" si="13"/>
        <v>-83.438</v>
      </c>
      <c r="G73" s="179">
        <f t="shared" si="13"/>
        <v>-265.805</v>
      </c>
      <c r="H73" s="96">
        <f t="shared" si="13"/>
        <v>0</v>
      </c>
      <c r="I73" s="114">
        <f t="shared" si="13"/>
        <v>-533.003</v>
      </c>
      <c r="J73" s="48">
        <f t="shared" si="13"/>
        <v>53.57</v>
      </c>
      <c r="K73" s="140">
        <f t="shared" si="13"/>
        <v>-298.21</v>
      </c>
    </row>
    <row r="74" spans="1:11" ht="16.5" customHeight="1">
      <c r="A74" s="206" t="s">
        <v>54</v>
      </c>
      <c r="B74" s="206"/>
      <c r="C74" s="9"/>
      <c r="D74" s="9"/>
      <c r="E74" s="73">
        <f>SUM(E73+E68)</f>
        <v>-32.05300000000001</v>
      </c>
      <c r="F74" s="124">
        <f>SUM(F73+F68)</f>
        <v>-30.36700000000001</v>
      </c>
      <c r="G74" s="177">
        <f>SUM(G73+G68)</f>
        <v>39.370999999999924</v>
      </c>
      <c r="H74" s="94">
        <f>SUM(H73+H68)</f>
        <v>0</v>
      </c>
      <c r="I74" s="127">
        <f>I73+I68</f>
        <v>-14.882000000000062</v>
      </c>
      <c r="J74" s="49">
        <f>SUM(J73+J68)</f>
        <v>-51.293</v>
      </c>
      <c r="K74" s="100">
        <f>SUM(K73+K68)</f>
        <v>-85.81199999999995</v>
      </c>
    </row>
    <row r="75" spans="1:11" ht="15" customHeight="1">
      <c r="A75" s="9"/>
      <c r="B75" s="9"/>
      <c r="C75" s="9"/>
      <c r="D75" s="9"/>
      <c r="E75" s="45"/>
      <c r="F75" s="45"/>
      <c r="G75" s="45"/>
      <c r="H75" s="45"/>
      <c r="I75" s="45"/>
      <c r="J75" s="44"/>
      <c r="K75" s="44"/>
    </row>
    <row r="76" spans="1:11" ht="12.75" customHeight="1">
      <c r="A76" s="62"/>
      <c r="B76" s="52"/>
      <c r="C76" s="54"/>
      <c r="D76" s="54"/>
      <c r="E76" s="55">
        <f aca="true" t="shared" si="14" ref="E76:K76">E$3</f>
        <v>2014</v>
      </c>
      <c r="F76" s="55">
        <f t="shared" si="14"/>
        <v>2013</v>
      </c>
      <c r="G76" s="55">
        <f t="shared" si="14"/>
        <v>2013</v>
      </c>
      <c r="H76" s="55">
        <f t="shared" si="14"/>
        <v>2012</v>
      </c>
      <c r="I76" s="55">
        <f t="shared" si="14"/>
        <v>2012</v>
      </c>
      <c r="J76" s="55">
        <f t="shared" si="14"/>
        <v>2011</v>
      </c>
      <c r="K76" s="55">
        <f t="shared" si="14"/>
        <v>2010</v>
      </c>
    </row>
    <row r="77" spans="1:11" ht="12.75" customHeight="1">
      <c r="A77" s="56"/>
      <c r="B77" s="56"/>
      <c r="C77" s="54"/>
      <c r="D77" s="54"/>
      <c r="E77" s="55"/>
      <c r="F77" s="55"/>
      <c r="G77" s="55"/>
      <c r="H77" s="55"/>
      <c r="I77" s="55"/>
      <c r="J77" s="55">
        <f>IF(J$4="","",J$4)</f>
      </c>
      <c r="K77" s="55"/>
    </row>
    <row r="78" spans="1:11" s="16" customFormat="1" ht="15" customHeight="1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</row>
    <row r="79" ht="1.5" customHeight="1"/>
    <row r="80" spans="1:11" ht="15" customHeight="1">
      <c r="A80" s="200" t="s">
        <v>56</v>
      </c>
      <c r="B80" s="200"/>
      <c r="C80" s="6"/>
      <c r="D80" s="6"/>
      <c r="E80" s="63">
        <f>IF(E7=0,"",IF(E14=0,"",(E14/E7))*100)</f>
        <v>4.968086655984747</v>
      </c>
      <c r="F80" s="99">
        <f>IF(F7=0,"",IF(F14=0,"",(F14/F7))*100)</f>
        <v>7.958504062369279</v>
      </c>
      <c r="G80" s="97">
        <f>IF(G7=0,"",IF(G14=0,"",(G14/G7))*100)</f>
        <v>8.81096563077376</v>
      </c>
      <c r="H80" s="50">
        <f>IF(H14=0,"-",IF(H7=0,"-",H14/H7))*100</f>
        <v>8.771598810138281</v>
      </c>
      <c r="I80" s="146">
        <f>IF(I14=0,"-",IF(I7=0,"-",I14/I7))*100</f>
        <v>12.976039769906173</v>
      </c>
      <c r="J80" s="50">
        <f>IF(J14=0,"-",IF(J7=0,"-",J14/J7))*100</f>
        <v>10.380510928532598</v>
      </c>
      <c r="K80" s="146">
        <v>12</v>
      </c>
    </row>
    <row r="81" spans="1:12" ht="15" customHeight="1">
      <c r="A81" s="200" t="s">
        <v>57</v>
      </c>
      <c r="B81" s="200"/>
      <c r="C81" s="6"/>
      <c r="D81" s="6"/>
      <c r="E81" s="63">
        <f aca="true" t="shared" si="15" ref="E81:J81">IF(E20=0,"-",IF(E7=0,"-",E20/E7)*100)</f>
        <v>0.6374944273033458</v>
      </c>
      <c r="F81" s="99">
        <f t="shared" si="15"/>
        <v>5.399919368697971</v>
      </c>
      <c r="G81" s="63">
        <f t="shared" si="15"/>
        <v>-3.4757488069541194</v>
      </c>
      <c r="H81" s="50">
        <f t="shared" si="15"/>
        <v>0.8015981303797578</v>
      </c>
      <c r="I81" s="99">
        <f t="shared" si="15"/>
        <v>1.7714165488060059</v>
      </c>
      <c r="J81" s="50">
        <f t="shared" si="15"/>
        <v>4.713366870592315</v>
      </c>
      <c r="K81" s="99">
        <v>8.4</v>
      </c>
      <c r="L81" s="13"/>
    </row>
    <row r="82" spans="1:12" ht="15" customHeight="1">
      <c r="A82" s="200" t="s">
        <v>58</v>
      </c>
      <c r="B82" s="200"/>
      <c r="C82" s="7"/>
      <c r="D82" s="7"/>
      <c r="E82" s="188" t="s">
        <v>8</v>
      </c>
      <c r="F82" s="99" t="s">
        <v>8</v>
      </c>
      <c r="G82" s="188" t="s">
        <v>8</v>
      </c>
      <c r="H82" s="99" t="str">
        <f>IF((H47=0),"-",(H24/((H47+J47)/2)*100))</f>
        <v>-</v>
      </c>
      <c r="I82" s="99">
        <f>IF((I47=0),"-",(I24/((I47+J47)/2)*100))</f>
        <v>1.494729904093755</v>
      </c>
      <c r="J82" s="50">
        <f>IF((J47=0),"-",(J24/((J47+K47)/2)*100))</f>
        <v>6.829939925369373</v>
      </c>
      <c r="K82" s="99">
        <v>12.2</v>
      </c>
      <c r="L82" s="13"/>
    </row>
    <row r="83" spans="1:12" ht="15" customHeight="1">
      <c r="A83" s="200" t="s">
        <v>59</v>
      </c>
      <c r="B83" s="200"/>
      <c r="C83" s="7"/>
      <c r="D83" s="7"/>
      <c r="E83" s="188" t="s">
        <v>8</v>
      </c>
      <c r="F83" s="99" t="s">
        <v>8</v>
      </c>
      <c r="G83" s="188" t="s">
        <v>8</v>
      </c>
      <c r="H83" s="99" t="str">
        <f>IF((H47=0),"-",((H17+H18)/((H47+H48+H49+H51+J47+J48+J49+J51)/2)*100))</f>
        <v>-</v>
      </c>
      <c r="I83" s="99">
        <f>IF((I47=0),"-",((I17+I18)/((I47+I48+I49+I51+J47+J48+J49+J51)/2)*100))</f>
        <v>5.032959955541575</v>
      </c>
      <c r="J83" s="50">
        <f>IF((J47=0),"-",((J17+J18)/((J47+J48+J49+J51+K47+K48+K49+K51)/2)*100))</f>
        <v>7.366299004017889</v>
      </c>
      <c r="K83" s="99">
        <v>10.6</v>
      </c>
      <c r="L83" s="13"/>
    </row>
    <row r="84" spans="1:12" ht="15" customHeight="1">
      <c r="A84" s="200" t="s">
        <v>60</v>
      </c>
      <c r="B84" s="200"/>
      <c r="C84" s="6"/>
      <c r="D84" s="6"/>
      <c r="E84" s="67">
        <f aca="true" t="shared" si="16" ref="E84:J84">IF(E47=0,"-",((E47+E48)/E55*100))</f>
        <v>35.62712161370985</v>
      </c>
      <c r="F84" s="101">
        <f t="shared" si="16"/>
        <v>36.049396511054326</v>
      </c>
      <c r="G84" s="67">
        <f t="shared" si="16"/>
        <v>36.26034622654848</v>
      </c>
      <c r="H84" s="176" t="str">
        <f t="shared" si="16"/>
        <v>-</v>
      </c>
      <c r="I84" s="101">
        <f t="shared" si="16"/>
        <v>36.53903921173308</v>
      </c>
      <c r="J84" s="176">
        <f t="shared" si="16"/>
        <v>34.20056616972768</v>
      </c>
      <c r="K84" s="101">
        <v>34</v>
      </c>
      <c r="L84" s="13"/>
    </row>
    <row r="85" spans="1:12" ht="15" customHeight="1">
      <c r="A85" s="200" t="s">
        <v>61</v>
      </c>
      <c r="B85" s="200"/>
      <c r="C85" s="6"/>
      <c r="D85" s="6"/>
      <c r="E85" s="64">
        <f aca="true" t="shared" si="17" ref="E85:J85">IF((E51+E49-E43-E41-E37)=0,"-",(E51+E49-E43-E41-E37))</f>
        <v>1890.2300000000002</v>
      </c>
      <c r="F85" s="102">
        <f t="shared" si="17"/>
        <v>2080.393</v>
      </c>
      <c r="G85" s="64">
        <f t="shared" si="17"/>
        <v>1861.6629999999998</v>
      </c>
      <c r="H85" s="1" t="str">
        <f t="shared" si="17"/>
        <v>-</v>
      </c>
      <c r="I85" s="102">
        <f t="shared" si="17"/>
        <v>2074.133999999999</v>
      </c>
      <c r="J85" s="1">
        <f t="shared" si="17"/>
        <v>2427.2760000000003</v>
      </c>
      <c r="K85" s="102">
        <v>2289</v>
      </c>
      <c r="L85" s="13"/>
    </row>
    <row r="86" spans="1:11" ht="15" customHeight="1">
      <c r="A86" s="200" t="s">
        <v>62</v>
      </c>
      <c r="B86" s="200"/>
      <c r="C86" s="3"/>
      <c r="D86" s="3"/>
      <c r="E86" s="65">
        <f aca="true" t="shared" si="18" ref="E86:J86">IF((E47=0),"-",((E51+E49)/(E47+E48)))</f>
        <v>1.0673305428407067</v>
      </c>
      <c r="F86" s="103">
        <f t="shared" si="18"/>
        <v>1.0780493744922202</v>
      </c>
      <c r="G86" s="65">
        <f t="shared" si="18"/>
        <v>1.043291690405503</v>
      </c>
      <c r="H86" s="33" t="str">
        <f t="shared" si="18"/>
        <v>-</v>
      </c>
      <c r="I86" s="103">
        <f t="shared" si="18"/>
        <v>1.0516747195530995</v>
      </c>
      <c r="J86" s="33">
        <f t="shared" si="18"/>
        <v>1.1243856220510493</v>
      </c>
      <c r="K86" s="103">
        <v>1.1</v>
      </c>
    </row>
    <row r="87" spans="1:11" ht="15" customHeight="1">
      <c r="A87" s="202" t="s">
        <v>63</v>
      </c>
      <c r="B87" s="202"/>
      <c r="C87" s="21"/>
      <c r="D87" s="21"/>
      <c r="E87" s="66" t="s">
        <v>8</v>
      </c>
      <c r="F87" s="147" t="s">
        <v>8</v>
      </c>
      <c r="G87" s="66">
        <v>2849</v>
      </c>
      <c r="H87" s="17">
        <v>2848</v>
      </c>
      <c r="I87" s="147">
        <v>2933</v>
      </c>
      <c r="J87" s="17">
        <v>3016</v>
      </c>
      <c r="K87" s="147">
        <v>3080</v>
      </c>
    </row>
    <row r="88" spans="1:11" ht="15" customHeight="1">
      <c r="A88" s="5" t="s">
        <v>116</v>
      </c>
      <c r="B88" s="5"/>
      <c r="C88" s="5"/>
      <c r="D88" s="5"/>
      <c r="E88" s="120"/>
      <c r="F88" s="120"/>
      <c r="G88" s="5"/>
      <c r="H88" s="5"/>
      <c r="I88" s="5"/>
      <c r="J88" s="5"/>
      <c r="K88" s="5"/>
    </row>
    <row r="89" spans="1:11" ht="15" customHeight="1">
      <c r="A89" s="5" t="s">
        <v>97</v>
      </c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5">
      <c r="A90" s="5" t="s">
        <v>120</v>
      </c>
      <c r="B90" s="5"/>
      <c r="C90" s="5"/>
      <c r="D90" s="5"/>
      <c r="E90" s="121"/>
      <c r="F90" s="121"/>
      <c r="G90" s="121"/>
      <c r="H90" s="121"/>
      <c r="I90" s="121"/>
      <c r="J90" s="5"/>
      <c r="K90" s="5"/>
    </row>
    <row r="91" spans="1:11" ht="15">
      <c r="A91" s="5"/>
      <c r="B91" s="5"/>
      <c r="C91" s="5"/>
      <c r="D91" s="5"/>
      <c r="E91" s="121"/>
      <c r="F91" s="121"/>
      <c r="G91" s="121"/>
      <c r="H91" s="121"/>
      <c r="I91" s="121"/>
      <c r="J91" s="5"/>
      <c r="K91" s="5"/>
    </row>
    <row r="92" spans="1:11" ht="15">
      <c r="A92" s="5"/>
      <c r="B92" s="5"/>
      <c r="C92" s="5"/>
      <c r="D92" s="5"/>
      <c r="E92" s="42"/>
      <c r="F92" s="42"/>
      <c r="G92" s="42"/>
      <c r="H92" s="42"/>
      <c r="I92" s="42"/>
      <c r="J92" s="5"/>
      <c r="K92" s="5"/>
    </row>
    <row r="93" spans="1:11" ht="15" customHeight="1">
      <c r="A93" s="5"/>
      <c r="B93" s="5"/>
      <c r="C93" s="5"/>
      <c r="D93" s="5"/>
      <c r="E93" s="42"/>
      <c r="F93" s="42"/>
      <c r="G93" s="42"/>
      <c r="H93" s="42"/>
      <c r="I93" s="42"/>
      <c r="J93" s="5"/>
      <c r="K93" s="5"/>
    </row>
    <row r="94" spans="1:11" ht="15">
      <c r="A94" s="5"/>
      <c r="B94" s="5"/>
      <c r="C94" s="5"/>
      <c r="D94" s="5"/>
      <c r="E94" s="42"/>
      <c r="F94" s="42"/>
      <c r="G94" s="42"/>
      <c r="H94" s="42"/>
      <c r="I94" s="42"/>
      <c r="J94" s="5"/>
      <c r="K94" s="5"/>
    </row>
    <row r="95" spans="1:18" ht="15" customHeight="1">
      <c r="A95" s="5"/>
      <c r="B95" s="5"/>
      <c r="C95" s="5"/>
      <c r="D95" s="5"/>
      <c r="E95" s="42"/>
      <c r="F95" s="42"/>
      <c r="G95" s="42"/>
      <c r="H95" s="42"/>
      <c r="I95" s="42"/>
      <c r="J95" s="5"/>
      <c r="K95" s="5"/>
      <c r="M95" s="34"/>
      <c r="N95" s="34"/>
      <c r="O95" s="34"/>
      <c r="P95" s="34"/>
      <c r="Q95" s="34"/>
      <c r="R95" s="34"/>
    </row>
    <row r="96" spans="1:11" ht="15">
      <c r="A96" s="5"/>
      <c r="B96" s="5"/>
      <c r="C96" s="5"/>
      <c r="D96" s="5"/>
      <c r="E96" s="42"/>
      <c r="F96" s="42"/>
      <c r="G96" s="42"/>
      <c r="H96" s="42"/>
      <c r="I96" s="42"/>
      <c r="J96" s="5"/>
      <c r="K96" s="5"/>
    </row>
    <row r="97" spans="2:9" ht="15">
      <c r="B97" s="20"/>
      <c r="C97" s="20"/>
      <c r="D97" s="20"/>
      <c r="E97" s="42"/>
      <c r="F97" s="42"/>
      <c r="G97" s="42"/>
      <c r="H97" s="42"/>
      <c r="I97" s="42"/>
    </row>
    <row r="98" spans="1:9" ht="15">
      <c r="A98" s="20"/>
      <c r="B98" s="20"/>
      <c r="C98" s="20"/>
      <c r="D98" s="20"/>
      <c r="E98" s="42"/>
      <c r="F98" s="42"/>
      <c r="G98" s="42"/>
      <c r="H98" s="42"/>
      <c r="I98" s="42"/>
    </row>
    <row r="99" spans="1:9" ht="15">
      <c r="A99" s="20"/>
      <c r="B99" s="20"/>
      <c r="C99" s="20"/>
      <c r="D99" s="20"/>
      <c r="E99" s="42"/>
      <c r="F99" s="42"/>
      <c r="G99" s="42"/>
      <c r="H99" s="42"/>
      <c r="I99" s="42"/>
    </row>
    <row r="100" spans="1:9" ht="15">
      <c r="A100" s="20"/>
      <c r="B100" s="20"/>
      <c r="C100" s="20"/>
      <c r="D100" s="20"/>
      <c r="E100" s="42"/>
      <c r="F100" s="42"/>
      <c r="G100" s="42"/>
      <c r="H100" s="42"/>
      <c r="I100" s="42"/>
    </row>
    <row r="101" spans="1:9" ht="15">
      <c r="A101" s="20"/>
      <c r="B101" s="20"/>
      <c r="C101" s="20"/>
      <c r="D101" s="20"/>
      <c r="E101" s="42"/>
      <c r="F101" s="42"/>
      <c r="G101" s="42"/>
      <c r="H101" s="42"/>
      <c r="I101" s="42"/>
    </row>
    <row r="102" spans="1:9" ht="15">
      <c r="A102" s="20"/>
      <c r="B102" s="20"/>
      <c r="C102" s="20"/>
      <c r="D102" s="20"/>
      <c r="E102" s="42"/>
      <c r="F102" s="42"/>
      <c r="G102" s="42"/>
      <c r="H102" s="42"/>
      <c r="I102" s="42"/>
    </row>
    <row r="103" spans="1:9" ht="15">
      <c r="A103" s="20"/>
      <c r="B103" s="20"/>
      <c r="C103" s="20"/>
      <c r="D103" s="20"/>
      <c r="E103" s="42"/>
      <c r="F103" s="42"/>
      <c r="G103" s="42"/>
      <c r="H103" s="42"/>
      <c r="I103" s="42"/>
    </row>
  </sheetData>
  <sheetProtection/>
  <mergeCells count="21">
    <mergeCell ref="A81:B81"/>
    <mergeCell ref="A82:B82"/>
    <mergeCell ref="A84:B84"/>
    <mergeCell ref="A85:B85"/>
    <mergeCell ref="A83:B83"/>
    <mergeCell ref="A86:B86"/>
    <mergeCell ref="A87:B87"/>
    <mergeCell ref="A1:K1"/>
    <mergeCell ref="A61:B61"/>
    <mergeCell ref="A62:B62"/>
    <mergeCell ref="A63:B63"/>
    <mergeCell ref="A64:B64"/>
    <mergeCell ref="A80:B80"/>
    <mergeCell ref="A71:B71"/>
    <mergeCell ref="A72:B72"/>
    <mergeCell ref="A74:B74"/>
    <mergeCell ref="A65:B65"/>
    <mergeCell ref="A67:B67"/>
    <mergeCell ref="A68:B68"/>
    <mergeCell ref="A69:B69"/>
    <mergeCell ref="A70:B7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8" width="9.7109375" style="39" customWidth="1"/>
    <col min="9" max="10" width="9.7109375" style="0" customWidth="1"/>
  </cols>
  <sheetData>
    <row r="1" spans="1:10" ht="18" customHeight="1">
      <c r="A1" s="201" t="s">
        <v>72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5" customHeight="1">
      <c r="A2" s="29" t="s">
        <v>15</v>
      </c>
      <c r="B2" s="12"/>
      <c r="C2" s="12"/>
      <c r="D2" s="12"/>
      <c r="E2" s="41"/>
      <c r="F2" s="41"/>
      <c r="G2" s="41"/>
      <c r="H2" s="41"/>
      <c r="I2" s="13"/>
      <c r="J2" s="13"/>
    </row>
    <row r="3" spans="1:10" ht="12.75" customHeight="1">
      <c r="A3" s="52"/>
      <c r="B3" s="52"/>
      <c r="C3" s="57"/>
      <c r="D3" s="54"/>
      <c r="E3" s="55">
        <v>2014</v>
      </c>
      <c r="F3" s="55">
        <v>2013</v>
      </c>
      <c r="G3" s="55">
        <v>2013</v>
      </c>
      <c r="H3" s="55">
        <v>2012</v>
      </c>
      <c r="I3" s="55">
        <v>2011</v>
      </c>
      <c r="J3" s="55">
        <v>2010</v>
      </c>
    </row>
    <row r="4" spans="1:10" ht="12.75" customHeight="1">
      <c r="A4" s="56"/>
      <c r="B4" s="56"/>
      <c r="C4" s="57"/>
      <c r="D4" s="54"/>
      <c r="E4" s="55" t="s">
        <v>112</v>
      </c>
      <c r="F4" s="55" t="s">
        <v>112</v>
      </c>
      <c r="G4" s="55"/>
      <c r="H4" s="55"/>
      <c r="I4" s="55"/>
      <c r="J4" s="55"/>
    </row>
    <row r="5" spans="1:10" s="15" customFormat="1" ht="12.75" customHeight="1">
      <c r="A5" s="53" t="s">
        <v>9</v>
      </c>
      <c r="B5" s="59"/>
      <c r="C5" s="57"/>
      <c r="D5" s="57" t="s">
        <v>64</v>
      </c>
      <c r="E5" s="58"/>
      <c r="F5" s="58"/>
      <c r="G5" s="58"/>
      <c r="H5" s="58"/>
      <c r="I5" s="58"/>
      <c r="J5" s="58"/>
    </row>
    <row r="6" ht="1.5" customHeight="1"/>
    <row r="7" spans="1:11" ht="15" customHeight="1">
      <c r="A7" s="27" t="s">
        <v>10</v>
      </c>
      <c r="B7" s="6"/>
      <c r="C7" s="6"/>
      <c r="D7" s="6"/>
      <c r="E7" s="71">
        <v>238.164</v>
      </c>
      <c r="F7" s="100">
        <v>207.73499999999999</v>
      </c>
      <c r="G7" s="71">
        <v>864.193</v>
      </c>
      <c r="H7" s="49">
        <v>1002.86</v>
      </c>
      <c r="I7" s="49">
        <v>1219.318</v>
      </c>
      <c r="J7" s="100">
        <v>1395.607</v>
      </c>
      <c r="K7" s="36"/>
    </row>
    <row r="8" spans="1:11" ht="15" customHeight="1">
      <c r="A8" s="27" t="s">
        <v>11</v>
      </c>
      <c r="B8" s="3"/>
      <c r="C8" s="3"/>
      <c r="D8" s="3"/>
      <c r="E8" s="70">
        <v>-223.51399999999998</v>
      </c>
      <c r="F8" s="138">
        <v>-198.78</v>
      </c>
      <c r="G8" s="70">
        <v>-818.4119999999999</v>
      </c>
      <c r="H8" s="44">
        <v>-1046.3020000000001</v>
      </c>
      <c r="I8" s="44">
        <v>-1134.0190000000002</v>
      </c>
      <c r="J8" s="138">
        <v>-1119.5520000000001</v>
      </c>
      <c r="K8" s="36"/>
    </row>
    <row r="9" spans="1:11" ht="15" customHeight="1">
      <c r="A9" s="27" t="s">
        <v>12</v>
      </c>
      <c r="B9" s="3"/>
      <c r="C9" s="3"/>
      <c r="D9" s="3"/>
      <c r="E9" s="70">
        <v>-0.037</v>
      </c>
      <c r="F9" s="138">
        <v>1.6760000000000002</v>
      </c>
      <c r="G9" s="70">
        <v>1.715</v>
      </c>
      <c r="H9" s="44">
        <v>0.783</v>
      </c>
      <c r="I9" s="44">
        <v>-0.778</v>
      </c>
      <c r="J9" s="138">
        <v>-1.3130000000000002</v>
      </c>
      <c r="K9" s="36"/>
    </row>
    <row r="10" spans="1:11" ht="15" customHeight="1">
      <c r="A10" s="27" t="s">
        <v>13</v>
      </c>
      <c r="B10" s="3"/>
      <c r="C10" s="3"/>
      <c r="D10" s="3"/>
      <c r="E10" s="70"/>
      <c r="F10" s="138"/>
      <c r="G10" s="70"/>
      <c r="H10" s="44"/>
      <c r="I10" s="44"/>
      <c r="J10" s="138"/>
      <c r="K10" s="36"/>
    </row>
    <row r="11" spans="1:11" ht="15" customHeight="1">
      <c r="A11" s="28" t="s">
        <v>14</v>
      </c>
      <c r="B11" s="21"/>
      <c r="C11" s="21"/>
      <c r="D11" s="21"/>
      <c r="E11" s="69"/>
      <c r="F11" s="137"/>
      <c r="G11" s="69"/>
      <c r="H11" s="46"/>
      <c r="I11" s="46"/>
      <c r="J11" s="137"/>
      <c r="K11" s="36"/>
    </row>
    <row r="12" spans="1:11" ht="15" customHeight="1">
      <c r="A12" s="10" t="s">
        <v>0</v>
      </c>
      <c r="B12" s="10"/>
      <c r="C12" s="10"/>
      <c r="D12" s="10"/>
      <c r="E12" s="71">
        <f aca="true" t="shared" si="0" ref="E12:J12">SUM(E7:E11)</f>
        <v>14.613000000000005</v>
      </c>
      <c r="F12" s="100">
        <f t="shared" si="0"/>
        <v>10.630999999999984</v>
      </c>
      <c r="G12" s="71">
        <f t="shared" si="0"/>
        <v>47.496000000000066</v>
      </c>
      <c r="H12" s="49">
        <f t="shared" si="0"/>
        <v>-42.65900000000012</v>
      </c>
      <c r="I12" s="49">
        <f t="shared" si="0"/>
        <v>84.52099999999975</v>
      </c>
      <c r="J12" s="100">
        <f t="shared" si="0"/>
        <v>274.74199999999985</v>
      </c>
      <c r="K12" s="36"/>
    </row>
    <row r="13" spans="1:11" ht="15" customHeight="1">
      <c r="A13" s="28" t="s">
        <v>76</v>
      </c>
      <c r="B13" s="21"/>
      <c r="C13" s="21"/>
      <c r="D13" s="21"/>
      <c r="E13" s="69">
        <v>-14.803</v>
      </c>
      <c r="F13" s="137">
        <v>-16.417</v>
      </c>
      <c r="G13" s="69">
        <v>-97.31299999999999</v>
      </c>
      <c r="H13" s="46">
        <v>-174.267</v>
      </c>
      <c r="I13" s="46">
        <v>-89.544</v>
      </c>
      <c r="J13" s="137">
        <v>-86.628</v>
      </c>
      <c r="K13" s="36"/>
    </row>
    <row r="14" spans="1:11" ht="15" customHeight="1">
      <c r="A14" s="10" t="s">
        <v>1</v>
      </c>
      <c r="B14" s="10"/>
      <c r="C14" s="10"/>
      <c r="D14" s="10"/>
      <c r="E14" s="71">
        <f aca="true" t="shared" si="1" ref="E14:J14">SUM(E12:E13)</f>
        <v>-0.18999999999999595</v>
      </c>
      <c r="F14" s="100">
        <f t="shared" si="1"/>
        <v>-5.786000000000017</v>
      </c>
      <c r="G14" s="71">
        <f t="shared" si="1"/>
        <v>-49.81699999999992</v>
      </c>
      <c r="H14" s="49">
        <f t="shared" si="1"/>
        <v>-216.9260000000001</v>
      </c>
      <c r="I14" s="49">
        <f t="shared" si="1"/>
        <v>-5.023000000000252</v>
      </c>
      <c r="J14" s="100">
        <f t="shared" si="1"/>
        <v>188.11399999999986</v>
      </c>
      <c r="K14" s="36"/>
    </row>
    <row r="15" spans="1:11" ht="15" customHeight="1">
      <c r="A15" s="27" t="s">
        <v>16</v>
      </c>
      <c r="B15" s="4"/>
      <c r="C15" s="4"/>
      <c r="D15" s="4"/>
      <c r="E15" s="70"/>
      <c r="F15" s="138"/>
      <c r="G15" s="70"/>
      <c r="H15" s="44"/>
      <c r="I15" s="44"/>
      <c r="J15" s="138">
        <v>-0.23800000000000002</v>
      </c>
      <c r="K15" s="36"/>
    </row>
    <row r="16" spans="1:11" ht="15" customHeight="1">
      <c r="A16" s="28" t="s">
        <v>17</v>
      </c>
      <c r="B16" s="21"/>
      <c r="C16" s="21"/>
      <c r="D16" s="21"/>
      <c r="E16" s="69"/>
      <c r="F16" s="137"/>
      <c r="G16" s="69"/>
      <c r="H16" s="46"/>
      <c r="I16" s="46"/>
      <c r="J16" s="137"/>
      <c r="K16" s="36"/>
    </row>
    <row r="17" spans="1:11" ht="15" customHeight="1">
      <c r="A17" s="10" t="s">
        <v>2</v>
      </c>
      <c r="B17" s="10"/>
      <c r="C17" s="10"/>
      <c r="D17" s="10"/>
      <c r="E17" s="71">
        <f aca="true" t="shared" si="2" ref="E17:J17">SUM(E14:E16)</f>
        <v>-0.18999999999999595</v>
      </c>
      <c r="F17" s="100">
        <f t="shared" si="2"/>
        <v>-5.786000000000017</v>
      </c>
      <c r="G17" s="71">
        <f t="shared" si="2"/>
        <v>-49.81699999999992</v>
      </c>
      <c r="H17" s="49">
        <f t="shared" si="2"/>
        <v>-216.9260000000001</v>
      </c>
      <c r="I17" s="49">
        <f t="shared" si="2"/>
        <v>-5.023000000000252</v>
      </c>
      <c r="J17" s="100">
        <f t="shared" si="2"/>
        <v>187.87599999999986</v>
      </c>
      <c r="K17" s="36"/>
    </row>
    <row r="18" spans="1:11" ht="15" customHeight="1">
      <c r="A18" s="27" t="s">
        <v>18</v>
      </c>
      <c r="B18" s="3"/>
      <c r="C18" s="3"/>
      <c r="D18" s="3"/>
      <c r="E18" s="70">
        <v>0.745</v>
      </c>
      <c r="F18" s="138">
        <v>0.053</v>
      </c>
      <c r="G18" s="70">
        <v>1.728</v>
      </c>
      <c r="H18" s="44">
        <v>0.315</v>
      </c>
      <c r="I18" s="44">
        <v>0.587</v>
      </c>
      <c r="J18" s="138">
        <v>0.496</v>
      </c>
      <c r="K18" s="36"/>
    </row>
    <row r="19" spans="1:11" ht="15" customHeight="1">
      <c r="A19" s="28" t="s">
        <v>19</v>
      </c>
      <c r="B19" s="21"/>
      <c r="C19" s="21"/>
      <c r="D19" s="21" t="s">
        <v>7</v>
      </c>
      <c r="E19" s="69">
        <v>-11.348</v>
      </c>
      <c r="F19" s="137">
        <v>-12.254999999999999</v>
      </c>
      <c r="G19" s="69">
        <v>-45.934</v>
      </c>
      <c r="H19" s="46">
        <v>-62.108000000000004</v>
      </c>
      <c r="I19" s="46">
        <v>-45.132</v>
      </c>
      <c r="J19" s="137">
        <v>-39.236999999999995</v>
      </c>
      <c r="K19" s="36"/>
    </row>
    <row r="20" spans="1:11" ht="15" customHeight="1">
      <c r="A20" s="10" t="s">
        <v>3</v>
      </c>
      <c r="B20" s="10"/>
      <c r="C20" s="10"/>
      <c r="D20" s="10"/>
      <c r="E20" s="71">
        <f aca="true" t="shared" si="3" ref="E20:J20">SUM(E17:E19)</f>
        <v>-10.792999999999997</v>
      </c>
      <c r="F20" s="100">
        <f t="shared" si="3"/>
        <v>-17.988000000000017</v>
      </c>
      <c r="G20" s="71">
        <f t="shared" si="3"/>
        <v>-94.02299999999991</v>
      </c>
      <c r="H20" s="49">
        <f t="shared" si="3"/>
        <v>-278.7190000000001</v>
      </c>
      <c r="I20" s="49">
        <f t="shared" si="3"/>
        <v>-49.568000000000254</v>
      </c>
      <c r="J20" s="100">
        <f t="shared" si="3"/>
        <v>149.13499999999988</v>
      </c>
      <c r="K20" s="36"/>
    </row>
    <row r="21" spans="1:11" ht="15" customHeight="1">
      <c r="A21" s="27" t="s">
        <v>20</v>
      </c>
      <c r="B21" s="3"/>
      <c r="C21" s="3"/>
      <c r="D21" s="3"/>
      <c r="E21" s="70">
        <v>-2.06</v>
      </c>
      <c r="F21" s="138">
        <v>-0.4320000000000004</v>
      </c>
      <c r="G21" s="70">
        <v>-15.224000000000002</v>
      </c>
      <c r="H21" s="44">
        <v>36.120000000000005</v>
      </c>
      <c r="I21" s="44">
        <v>-35.523999999999994</v>
      </c>
      <c r="J21" s="138">
        <v>-33.68</v>
      </c>
      <c r="K21" s="36"/>
    </row>
    <row r="22" spans="1:11" ht="15" customHeight="1">
      <c r="A22" s="28" t="s">
        <v>83</v>
      </c>
      <c r="B22" s="23"/>
      <c r="C22" s="23"/>
      <c r="D22" s="23"/>
      <c r="E22" s="69"/>
      <c r="F22" s="137"/>
      <c r="G22" s="69"/>
      <c r="H22" s="46"/>
      <c r="I22" s="46"/>
      <c r="J22" s="137"/>
      <c r="K22" s="36"/>
    </row>
    <row r="23" spans="1:11" ht="15" customHeight="1">
      <c r="A23" s="31" t="s">
        <v>21</v>
      </c>
      <c r="B23" s="11"/>
      <c r="C23" s="11"/>
      <c r="D23" s="11"/>
      <c r="E23" s="71">
        <f aca="true" t="shared" si="4" ref="E23:J23">SUM(E20:E22)</f>
        <v>-12.852999999999998</v>
      </c>
      <c r="F23" s="100">
        <f t="shared" si="4"/>
        <v>-18.420000000000016</v>
      </c>
      <c r="G23" s="71">
        <f t="shared" si="4"/>
        <v>-109.24699999999991</v>
      </c>
      <c r="H23" s="49">
        <f t="shared" si="4"/>
        <v>-242.5990000000001</v>
      </c>
      <c r="I23" s="49">
        <f t="shared" si="4"/>
        <v>-85.09200000000024</v>
      </c>
      <c r="J23" s="100">
        <f t="shared" si="4"/>
        <v>115.45499999999987</v>
      </c>
      <c r="K23" s="36"/>
    </row>
    <row r="24" spans="1:11" ht="15" customHeight="1">
      <c r="A24" s="27" t="s">
        <v>22</v>
      </c>
      <c r="B24" s="3"/>
      <c r="C24" s="3"/>
      <c r="D24" s="3"/>
      <c r="E24" s="70">
        <f aca="true" t="shared" si="5" ref="E24:J24">E23-E25</f>
        <v>-12.852999999999998</v>
      </c>
      <c r="F24" s="138">
        <f t="shared" si="5"/>
        <v>-18.420000000000016</v>
      </c>
      <c r="G24" s="70">
        <f t="shared" si="5"/>
        <v>-109.24699999999991</v>
      </c>
      <c r="H24" s="44">
        <f t="shared" si="5"/>
        <v>-242.5990000000001</v>
      </c>
      <c r="I24" s="44">
        <f t="shared" si="5"/>
        <v>-85.09200000000024</v>
      </c>
      <c r="J24" s="138">
        <f t="shared" si="5"/>
        <v>115.45499999999987</v>
      </c>
      <c r="K24" s="36"/>
    </row>
    <row r="25" spans="1:10" ht="15" customHeight="1">
      <c r="A25" s="27" t="s">
        <v>85</v>
      </c>
      <c r="B25" s="3"/>
      <c r="C25" s="3"/>
      <c r="D25" s="3"/>
      <c r="E25" s="70"/>
      <c r="F25" s="138"/>
      <c r="G25" s="70"/>
      <c r="H25" s="44"/>
      <c r="I25" s="44"/>
      <c r="J25" s="138"/>
    </row>
    <row r="26" spans="1:10" ht="10.5" customHeight="1">
      <c r="A26" s="3"/>
      <c r="B26" s="3"/>
      <c r="C26" s="3"/>
      <c r="D26" s="3"/>
      <c r="E26" s="70"/>
      <c r="F26" s="138"/>
      <c r="G26" s="70"/>
      <c r="H26" s="44"/>
      <c r="I26" s="44"/>
      <c r="J26" s="44"/>
    </row>
    <row r="27" spans="1:10" ht="15" customHeight="1">
      <c r="A27" s="160" t="s">
        <v>95</v>
      </c>
      <c r="B27" s="161"/>
      <c r="C27" s="161"/>
      <c r="D27" s="161"/>
      <c r="E27" s="162"/>
      <c r="F27" s="164"/>
      <c r="G27" s="162">
        <v>-38.5</v>
      </c>
      <c r="H27" s="163">
        <v>-142.3</v>
      </c>
      <c r="I27" s="163">
        <v>-40</v>
      </c>
      <c r="J27" s="163"/>
    </row>
    <row r="28" spans="1:10" ht="15" customHeight="1">
      <c r="A28" s="165" t="s">
        <v>96</v>
      </c>
      <c r="B28" s="166"/>
      <c r="C28" s="166"/>
      <c r="D28" s="166"/>
      <c r="E28" s="167">
        <f aca="true" t="shared" si="6" ref="E28:J28">E14-E27</f>
        <v>-0.18999999999999595</v>
      </c>
      <c r="F28" s="169">
        <f t="shared" si="6"/>
        <v>-5.786000000000017</v>
      </c>
      <c r="G28" s="167">
        <f>G14-G27</f>
        <v>-11.316999999999922</v>
      </c>
      <c r="H28" s="168">
        <f>H14-H27</f>
        <v>-74.62600000000009</v>
      </c>
      <c r="I28" s="168">
        <f t="shared" si="6"/>
        <v>34.97699999999975</v>
      </c>
      <c r="J28" s="168">
        <f t="shared" si="6"/>
        <v>188.11399999999986</v>
      </c>
    </row>
    <row r="29" spans="1:10" ht="15">
      <c r="A29" s="3"/>
      <c r="B29" s="3"/>
      <c r="C29" s="3"/>
      <c r="D29" s="3"/>
      <c r="E29" s="44"/>
      <c r="F29" s="44"/>
      <c r="G29" s="44"/>
      <c r="H29" s="44"/>
      <c r="I29" s="44"/>
      <c r="J29" s="44"/>
    </row>
    <row r="30" spans="1:10" ht="12.75" customHeight="1">
      <c r="A30" s="52"/>
      <c r="B30" s="52"/>
      <c r="C30" s="57"/>
      <c r="D30" s="54"/>
      <c r="E30" s="55">
        <f aca="true" t="shared" si="7" ref="E30:J30">E$3</f>
        <v>2014</v>
      </c>
      <c r="F30" s="55">
        <f t="shared" si="7"/>
        <v>2013</v>
      </c>
      <c r="G30" s="55">
        <f t="shared" si="7"/>
        <v>2013</v>
      </c>
      <c r="H30" s="55">
        <f t="shared" si="7"/>
        <v>2012</v>
      </c>
      <c r="I30" s="55">
        <f t="shared" si="7"/>
        <v>2011</v>
      </c>
      <c r="J30" s="55">
        <f t="shared" si="7"/>
        <v>2010</v>
      </c>
    </row>
    <row r="31" spans="1:10" ht="12.75" customHeight="1">
      <c r="A31" s="56"/>
      <c r="B31" s="56"/>
      <c r="C31" s="57"/>
      <c r="D31" s="54"/>
      <c r="E31" s="74"/>
      <c r="F31" s="74"/>
      <c r="G31" s="74"/>
      <c r="H31" s="74"/>
      <c r="I31" s="74">
        <f>IF(I$4="","",I$4)</f>
      </c>
      <c r="J31" s="74"/>
    </row>
    <row r="32" spans="1:10" s="16" customFormat="1" ht="15" customHeight="1">
      <c r="A32" s="53" t="s">
        <v>82</v>
      </c>
      <c r="B32" s="61"/>
      <c r="C32" s="57"/>
      <c r="D32" s="57"/>
      <c r="E32" s="75"/>
      <c r="F32" s="75"/>
      <c r="G32" s="75"/>
      <c r="H32" s="75"/>
      <c r="I32" s="75"/>
      <c r="J32" s="75">
        <f>IF(J$5=0,"",J$5)</f>
      </c>
    </row>
    <row r="33" spans="5:10" ht="1.5" customHeight="1">
      <c r="E33" s="76"/>
      <c r="F33" s="76"/>
      <c r="G33" s="76"/>
      <c r="H33" s="76"/>
      <c r="I33" s="36"/>
      <c r="J33" s="36"/>
    </row>
    <row r="34" spans="1:10" ht="15" customHeight="1">
      <c r="A34" s="27" t="s">
        <v>4</v>
      </c>
      <c r="B34" s="7"/>
      <c r="C34" s="7"/>
      <c r="D34" s="7"/>
      <c r="E34" s="70">
        <v>1093.866</v>
      </c>
      <c r="F34" s="138">
        <v>1093.866</v>
      </c>
      <c r="G34" s="70">
        <v>1093.866</v>
      </c>
      <c r="H34" s="44">
        <v>1093.866</v>
      </c>
      <c r="I34" s="44">
        <v>1093.866</v>
      </c>
      <c r="J34" s="138">
        <v>1093.866</v>
      </c>
    </row>
    <row r="35" spans="1:10" ht="15" customHeight="1">
      <c r="A35" s="27" t="s">
        <v>23</v>
      </c>
      <c r="B35" s="6"/>
      <c r="C35" s="6"/>
      <c r="D35" s="6"/>
      <c r="E35" s="70">
        <v>10.17</v>
      </c>
      <c r="F35" s="138">
        <v>20.350999999999996</v>
      </c>
      <c r="G35" s="70">
        <v>9.772</v>
      </c>
      <c r="H35" s="44">
        <v>20.959999999999997</v>
      </c>
      <c r="I35" s="44">
        <v>52.724999999999994</v>
      </c>
      <c r="J35" s="138">
        <v>40.51800000000001</v>
      </c>
    </row>
    <row r="36" spans="1:10" ht="15" customHeight="1">
      <c r="A36" s="27" t="s">
        <v>24</v>
      </c>
      <c r="B36" s="6"/>
      <c r="C36" s="6"/>
      <c r="D36" s="6"/>
      <c r="E36" s="70">
        <v>323.6769999999999</v>
      </c>
      <c r="F36" s="138">
        <v>379.86500000000007</v>
      </c>
      <c r="G36" s="70">
        <v>332.473</v>
      </c>
      <c r="H36" s="44">
        <v>391.0249999999999</v>
      </c>
      <c r="I36" s="44">
        <v>520.933</v>
      </c>
      <c r="J36" s="138">
        <v>559.3710000000001</v>
      </c>
    </row>
    <row r="37" spans="1:10" ht="15" customHeight="1">
      <c r="A37" s="27" t="s">
        <v>25</v>
      </c>
      <c r="B37" s="6"/>
      <c r="C37" s="6"/>
      <c r="D37" s="6"/>
      <c r="E37" s="70"/>
      <c r="F37" s="138"/>
      <c r="G37" s="70"/>
      <c r="H37" s="44"/>
      <c r="I37" s="44"/>
      <c r="J37" s="138"/>
    </row>
    <row r="38" spans="1:10" ht="15" customHeight="1">
      <c r="A38" s="28" t="s">
        <v>26</v>
      </c>
      <c r="B38" s="21"/>
      <c r="C38" s="21"/>
      <c r="D38" s="21"/>
      <c r="E38" s="69">
        <v>70.761</v>
      </c>
      <c r="F38" s="137">
        <v>86.76299999999999</v>
      </c>
      <c r="G38" s="69">
        <v>66.347</v>
      </c>
      <c r="H38" s="46">
        <v>82</v>
      </c>
      <c r="I38" s="46">
        <v>76.60900000000001</v>
      </c>
      <c r="J38" s="137">
        <v>102.882</v>
      </c>
    </row>
    <row r="39" spans="1:10" ht="15" customHeight="1">
      <c r="A39" s="29" t="s">
        <v>27</v>
      </c>
      <c r="B39" s="10"/>
      <c r="C39" s="10"/>
      <c r="D39" s="10"/>
      <c r="E39" s="93">
        <f aca="true" t="shared" si="8" ref="E39:J39">SUM(E34:E38)</f>
        <v>1498.474</v>
      </c>
      <c r="F39" s="124">
        <f t="shared" si="8"/>
        <v>1580.8449999999998</v>
      </c>
      <c r="G39" s="71">
        <f t="shared" si="8"/>
        <v>1502.4579999999999</v>
      </c>
      <c r="H39" s="49">
        <f t="shared" si="8"/>
        <v>1587.8509999999999</v>
      </c>
      <c r="I39" s="49">
        <f t="shared" si="8"/>
        <v>1744.1329999999998</v>
      </c>
      <c r="J39" s="100">
        <f t="shared" si="8"/>
        <v>1796.6370000000002</v>
      </c>
    </row>
    <row r="40" spans="1:10" ht="15" customHeight="1">
      <c r="A40" s="27" t="s">
        <v>28</v>
      </c>
      <c r="B40" s="3"/>
      <c r="C40" s="3"/>
      <c r="D40" s="3"/>
      <c r="E40" s="70">
        <v>221.60099999999997</v>
      </c>
      <c r="F40" s="138">
        <v>183.601</v>
      </c>
      <c r="G40" s="70">
        <v>195.372</v>
      </c>
      <c r="H40" s="44">
        <v>178.001</v>
      </c>
      <c r="I40" s="44">
        <v>230.86700000000002</v>
      </c>
      <c r="J40" s="138">
        <v>255.15200000000002</v>
      </c>
    </row>
    <row r="41" spans="1:10" ht="15" customHeight="1">
      <c r="A41" s="27" t="s">
        <v>29</v>
      </c>
      <c r="B41" s="3"/>
      <c r="C41" s="3"/>
      <c r="D41" s="3"/>
      <c r="E41" s="70"/>
      <c r="F41" s="138"/>
      <c r="G41" s="70"/>
      <c r="H41" s="44"/>
      <c r="I41" s="44"/>
      <c r="J41" s="138"/>
    </row>
    <row r="42" spans="1:10" ht="15" customHeight="1">
      <c r="A42" s="27" t="s">
        <v>30</v>
      </c>
      <c r="B42" s="3"/>
      <c r="C42" s="3"/>
      <c r="D42" s="3"/>
      <c r="E42" s="70">
        <v>242.806</v>
      </c>
      <c r="F42" s="138">
        <v>210.74899999999997</v>
      </c>
      <c r="G42" s="70">
        <v>290.63300000000004</v>
      </c>
      <c r="H42" s="44">
        <v>371.38900000000007</v>
      </c>
      <c r="I42" s="44">
        <v>288.027</v>
      </c>
      <c r="J42" s="138">
        <v>209.733</v>
      </c>
    </row>
    <row r="43" spans="1:10" ht="15" customHeight="1">
      <c r="A43" s="27" t="s">
        <v>31</v>
      </c>
      <c r="B43" s="3"/>
      <c r="C43" s="3"/>
      <c r="D43" s="3"/>
      <c r="E43" s="70">
        <v>39.921</v>
      </c>
      <c r="F43" s="138">
        <v>49.882</v>
      </c>
      <c r="G43" s="70">
        <v>60.501</v>
      </c>
      <c r="H43" s="44">
        <v>43.68</v>
      </c>
      <c r="I43" s="44">
        <v>38.253</v>
      </c>
      <c r="J43" s="138">
        <v>62.136</v>
      </c>
    </row>
    <row r="44" spans="1:10" ht="15" customHeight="1">
      <c r="A44" s="28" t="s">
        <v>32</v>
      </c>
      <c r="B44" s="21"/>
      <c r="C44" s="21"/>
      <c r="D44" s="21"/>
      <c r="E44" s="69"/>
      <c r="F44" s="137"/>
      <c r="G44" s="69"/>
      <c r="H44" s="46"/>
      <c r="I44" s="46"/>
      <c r="J44" s="137"/>
    </row>
    <row r="45" spans="1:10" ht="15" customHeight="1">
      <c r="A45" s="30" t="s">
        <v>33</v>
      </c>
      <c r="B45" s="18"/>
      <c r="C45" s="18"/>
      <c r="D45" s="18"/>
      <c r="E45" s="95">
        <f aca="true" t="shared" si="9" ref="E45:J45">SUM(E40:E44)</f>
        <v>504.328</v>
      </c>
      <c r="F45" s="125">
        <f t="shared" si="9"/>
        <v>444.23199999999997</v>
      </c>
      <c r="G45" s="77">
        <f t="shared" si="9"/>
        <v>546.5060000000001</v>
      </c>
      <c r="H45" s="78">
        <f t="shared" si="9"/>
        <v>593.07</v>
      </c>
      <c r="I45" s="78">
        <f t="shared" si="9"/>
        <v>557.147</v>
      </c>
      <c r="J45" s="114">
        <f t="shared" si="9"/>
        <v>527.021</v>
      </c>
    </row>
    <row r="46" spans="1:10" ht="15" customHeight="1">
      <c r="A46" s="29" t="s">
        <v>34</v>
      </c>
      <c r="B46" s="9"/>
      <c r="C46" s="9"/>
      <c r="D46" s="9"/>
      <c r="E46" s="93">
        <f>E45+E39</f>
        <v>2002.802</v>
      </c>
      <c r="F46" s="124">
        <f>F45+F39</f>
        <v>2025.0769999999998</v>
      </c>
      <c r="G46" s="71">
        <f>G45+G39</f>
        <v>2048.964</v>
      </c>
      <c r="H46" s="49">
        <f>H39+H45</f>
        <v>2180.921</v>
      </c>
      <c r="I46" s="49">
        <f>I39+I45</f>
        <v>2301.2799999999997</v>
      </c>
      <c r="J46" s="100">
        <f>J39+J45</f>
        <v>2323.6580000000004</v>
      </c>
    </row>
    <row r="47" spans="1:10" ht="15" customHeight="1">
      <c r="A47" s="27" t="s">
        <v>35</v>
      </c>
      <c r="B47" s="3"/>
      <c r="C47" s="3"/>
      <c r="D47" s="3" t="s">
        <v>65</v>
      </c>
      <c r="E47" s="70">
        <v>995.7640000000001</v>
      </c>
      <c r="F47" s="138">
        <v>1009.076</v>
      </c>
      <c r="G47" s="70">
        <v>1037.0919999999999</v>
      </c>
      <c r="H47" s="44">
        <v>1141</v>
      </c>
      <c r="I47" s="44">
        <v>1142.408</v>
      </c>
      <c r="J47" s="138">
        <v>1212.0289999999998</v>
      </c>
    </row>
    <row r="48" spans="1:10" ht="15" customHeight="1">
      <c r="A48" s="27" t="s">
        <v>84</v>
      </c>
      <c r="B48" s="3"/>
      <c r="C48" s="3"/>
      <c r="D48" s="3"/>
      <c r="E48" s="70"/>
      <c r="F48" s="138"/>
      <c r="G48" s="70"/>
      <c r="H48" s="44"/>
      <c r="I48" s="44"/>
      <c r="J48" s="138"/>
    </row>
    <row r="49" spans="1:10" ht="15" customHeight="1">
      <c r="A49" s="27" t="s">
        <v>36</v>
      </c>
      <c r="B49" s="3"/>
      <c r="C49" s="3"/>
      <c r="D49" s="3"/>
      <c r="E49" s="70">
        <v>42.413</v>
      </c>
      <c r="F49" s="138">
        <v>45.226</v>
      </c>
      <c r="G49" s="70">
        <v>41.266000000000005</v>
      </c>
      <c r="H49" s="44">
        <v>43</v>
      </c>
      <c r="I49" s="44">
        <v>32.624</v>
      </c>
      <c r="J49" s="138">
        <v>33.539</v>
      </c>
    </row>
    <row r="50" spans="1:10" ht="15" customHeight="1">
      <c r="A50" s="27" t="s">
        <v>37</v>
      </c>
      <c r="B50" s="3"/>
      <c r="C50" s="3"/>
      <c r="D50" s="3"/>
      <c r="E50" s="70">
        <v>25.067</v>
      </c>
      <c r="F50" s="138">
        <v>52.533</v>
      </c>
      <c r="G50" s="70">
        <v>27.328</v>
      </c>
      <c r="H50" s="44">
        <v>68</v>
      </c>
      <c r="I50" s="44">
        <v>35.945</v>
      </c>
      <c r="J50" s="138">
        <v>19.700000000000003</v>
      </c>
    </row>
    <row r="51" spans="1:10" ht="15" customHeight="1">
      <c r="A51" s="27" t="s">
        <v>38</v>
      </c>
      <c r="B51" s="3"/>
      <c r="C51" s="3"/>
      <c r="D51" s="3"/>
      <c r="E51" s="70">
        <v>745.135</v>
      </c>
      <c r="F51" s="138">
        <v>742.788</v>
      </c>
      <c r="G51" s="70">
        <v>750.469</v>
      </c>
      <c r="H51" s="44">
        <v>771.358</v>
      </c>
      <c r="I51" s="44">
        <v>893.282</v>
      </c>
      <c r="J51" s="138">
        <v>848.1580000000001</v>
      </c>
    </row>
    <row r="52" spans="1:10" ht="15" customHeight="1">
      <c r="A52" s="27" t="s">
        <v>39</v>
      </c>
      <c r="B52" s="3"/>
      <c r="C52" s="3"/>
      <c r="D52" s="3"/>
      <c r="E52" s="70">
        <v>194.423</v>
      </c>
      <c r="F52" s="138">
        <v>175.454</v>
      </c>
      <c r="G52" s="70">
        <v>192.80900000000003</v>
      </c>
      <c r="H52" s="44">
        <v>157.43699999999998</v>
      </c>
      <c r="I52" s="44">
        <v>197.021</v>
      </c>
      <c r="J52" s="138">
        <v>210.23199999999997</v>
      </c>
    </row>
    <row r="53" spans="1:10" ht="15" customHeight="1">
      <c r="A53" s="27" t="s">
        <v>77</v>
      </c>
      <c r="B53" s="3"/>
      <c r="C53" s="3"/>
      <c r="D53" s="3"/>
      <c r="E53" s="70"/>
      <c r="F53" s="138"/>
      <c r="G53" s="70"/>
      <c r="H53" s="44"/>
      <c r="I53" s="44"/>
      <c r="J53" s="138"/>
    </row>
    <row r="54" spans="1:10" ht="15" customHeight="1">
      <c r="A54" s="28" t="s">
        <v>40</v>
      </c>
      <c r="B54" s="21"/>
      <c r="C54" s="21"/>
      <c r="D54" s="21"/>
      <c r="E54" s="69"/>
      <c r="F54" s="137"/>
      <c r="G54" s="69"/>
      <c r="H54" s="46"/>
      <c r="I54" s="46"/>
      <c r="J54" s="137"/>
    </row>
    <row r="55" spans="1:10" ht="15" customHeight="1">
      <c r="A55" s="29" t="s">
        <v>41</v>
      </c>
      <c r="B55" s="9"/>
      <c r="C55" s="9"/>
      <c r="D55" s="9"/>
      <c r="E55" s="93">
        <f aca="true" t="shared" si="10" ref="E55:J55">SUM(E47:E54)</f>
        <v>2002.8020000000001</v>
      </c>
      <c r="F55" s="124">
        <f t="shared" si="10"/>
        <v>2025.077</v>
      </c>
      <c r="G55" s="71">
        <f t="shared" si="10"/>
        <v>2048.964</v>
      </c>
      <c r="H55" s="49">
        <f t="shared" si="10"/>
        <v>2180.795</v>
      </c>
      <c r="I55" s="49">
        <f t="shared" si="10"/>
        <v>2301.28</v>
      </c>
      <c r="J55" s="100">
        <f t="shared" si="10"/>
        <v>2323.658</v>
      </c>
    </row>
    <row r="56" spans="1:10" ht="15" customHeight="1">
      <c r="A56" s="9"/>
      <c r="B56" s="9"/>
      <c r="C56" s="9"/>
      <c r="D56" s="9"/>
      <c r="E56" s="44"/>
      <c r="F56" s="44"/>
      <c r="G56" s="44"/>
      <c r="H56" s="44"/>
      <c r="I56" s="44"/>
      <c r="J56" s="44"/>
    </row>
    <row r="57" spans="1:10" ht="12.75" customHeight="1">
      <c r="A57" s="62"/>
      <c r="B57" s="52"/>
      <c r="C57" s="54"/>
      <c r="D57" s="54"/>
      <c r="E57" s="55">
        <f aca="true" t="shared" si="11" ref="E57:J57">E$3</f>
        <v>2014</v>
      </c>
      <c r="F57" s="55">
        <f t="shared" si="11"/>
        <v>2013</v>
      </c>
      <c r="G57" s="55">
        <f t="shared" si="11"/>
        <v>2013</v>
      </c>
      <c r="H57" s="55">
        <f t="shared" si="11"/>
        <v>2012</v>
      </c>
      <c r="I57" s="55">
        <f t="shared" si="11"/>
        <v>2011</v>
      </c>
      <c r="J57" s="55">
        <f t="shared" si="11"/>
        <v>2010</v>
      </c>
    </row>
    <row r="58" spans="1:10" ht="12.75" customHeight="1">
      <c r="A58" s="56"/>
      <c r="B58" s="56"/>
      <c r="C58" s="54"/>
      <c r="D58" s="54"/>
      <c r="E58" s="74"/>
      <c r="F58" s="74"/>
      <c r="G58" s="74"/>
      <c r="H58" s="74"/>
      <c r="I58" s="74">
        <f>IF(I$4="","",I$4)</f>
      </c>
      <c r="J58" s="74"/>
    </row>
    <row r="59" spans="1:10" s="16" customFormat="1" ht="15" customHeight="1">
      <c r="A59" s="62" t="s">
        <v>81</v>
      </c>
      <c r="B59" s="61"/>
      <c r="C59" s="57"/>
      <c r="D59" s="57"/>
      <c r="E59" s="75"/>
      <c r="F59" s="75"/>
      <c r="G59" s="75"/>
      <c r="H59" s="75"/>
      <c r="I59" s="75"/>
      <c r="J59" s="75"/>
    </row>
    <row r="60" spans="5:10" ht="1.5" customHeight="1">
      <c r="E60" s="76"/>
      <c r="F60" s="76"/>
      <c r="G60" s="76"/>
      <c r="H60" s="76"/>
      <c r="I60" s="36"/>
      <c r="J60" s="36"/>
    </row>
    <row r="61" spans="1:10" ht="24.75" customHeight="1">
      <c r="A61" s="200" t="s">
        <v>42</v>
      </c>
      <c r="B61" s="200"/>
      <c r="C61" s="8"/>
      <c r="D61" s="8"/>
      <c r="E61" s="68">
        <v>-0.27999999999999936</v>
      </c>
      <c r="F61" s="136">
        <v>-8.741999999999997</v>
      </c>
      <c r="G61" s="68">
        <v>-33.07000000000001</v>
      </c>
      <c r="H61" s="47">
        <v>-55.824000000000005</v>
      </c>
      <c r="I61" s="47">
        <v>29.955999999999992</v>
      </c>
      <c r="J61" s="136">
        <v>215.80400000000003</v>
      </c>
    </row>
    <row r="62" spans="1:10" ht="15" customHeight="1">
      <c r="A62" s="202" t="s">
        <v>43</v>
      </c>
      <c r="B62" s="202"/>
      <c r="C62" s="22"/>
      <c r="D62" s="22"/>
      <c r="E62" s="69">
        <v>-40.656</v>
      </c>
      <c r="F62" s="137">
        <v>10.676</v>
      </c>
      <c r="G62" s="69">
        <v>2.4480000000000004</v>
      </c>
      <c r="H62" s="46">
        <v>44.885000000000005</v>
      </c>
      <c r="I62" s="46">
        <v>-51.56400000000001</v>
      </c>
      <c r="J62" s="137">
        <v>-44.598000000000006</v>
      </c>
    </row>
    <row r="63" spans="1:10" ht="16.5" customHeight="1">
      <c r="A63" s="206" t="s">
        <v>44</v>
      </c>
      <c r="B63" s="206"/>
      <c r="C63" s="24"/>
      <c r="D63" s="24"/>
      <c r="E63" s="73">
        <f aca="true" t="shared" si="12" ref="E63:J63">SUM(E61:E62)</f>
        <v>-40.936</v>
      </c>
      <c r="F63" s="127">
        <f t="shared" si="12"/>
        <v>1.9340000000000028</v>
      </c>
      <c r="G63" s="71">
        <f t="shared" si="12"/>
        <v>-30.622000000000007</v>
      </c>
      <c r="H63" s="49">
        <f t="shared" si="12"/>
        <v>-10.939</v>
      </c>
      <c r="I63" s="49">
        <f t="shared" si="12"/>
        <v>-21.608000000000015</v>
      </c>
      <c r="J63" s="100">
        <f t="shared" si="12"/>
        <v>171.20600000000002</v>
      </c>
    </row>
    <row r="64" spans="1:10" ht="15" customHeight="1">
      <c r="A64" s="200" t="s">
        <v>45</v>
      </c>
      <c r="B64" s="200"/>
      <c r="C64" s="3"/>
      <c r="D64" s="3"/>
      <c r="E64" s="70">
        <v>-7.059</v>
      </c>
      <c r="F64" s="138">
        <v>-8.383</v>
      </c>
      <c r="G64" s="70">
        <v>-25.055000000000003</v>
      </c>
      <c r="H64" s="44">
        <v>-32.111000000000004</v>
      </c>
      <c r="I64" s="44">
        <v>-66.807</v>
      </c>
      <c r="J64" s="138">
        <v>-80.70100000000001</v>
      </c>
    </row>
    <row r="65" spans="1:10" ht="15" customHeight="1">
      <c r="A65" s="202" t="s">
        <v>78</v>
      </c>
      <c r="B65" s="202"/>
      <c r="C65" s="21"/>
      <c r="D65" s="21"/>
      <c r="E65" s="69">
        <v>-0.091</v>
      </c>
      <c r="F65" s="137"/>
      <c r="G65" s="69">
        <v>1.061</v>
      </c>
      <c r="H65" s="46">
        <v>7.045</v>
      </c>
      <c r="I65" s="46">
        <v>0.075</v>
      </c>
      <c r="J65" s="137">
        <v>0.113</v>
      </c>
    </row>
    <row r="66" spans="1:10" s="39" customFormat="1" ht="16.5" customHeight="1">
      <c r="A66" s="126" t="s">
        <v>46</v>
      </c>
      <c r="B66" s="126"/>
      <c r="C66" s="25"/>
      <c r="D66" s="25"/>
      <c r="E66" s="73">
        <f aca="true" t="shared" si="13" ref="E66:J66">SUM(E63:E65)</f>
        <v>-48.086</v>
      </c>
      <c r="F66" s="127">
        <f t="shared" si="13"/>
        <v>-6.448999999999996</v>
      </c>
      <c r="G66" s="71">
        <f t="shared" si="13"/>
        <v>-54.61600000000001</v>
      </c>
      <c r="H66" s="49">
        <f t="shared" si="13"/>
        <v>-36.005</v>
      </c>
      <c r="I66" s="49">
        <f t="shared" si="13"/>
        <v>-88.34000000000002</v>
      </c>
      <c r="J66" s="139">
        <f t="shared" si="13"/>
        <v>90.61800000000001</v>
      </c>
    </row>
    <row r="67" spans="1:10" ht="15" customHeight="1">
      <c r="A67" s="202" t="s">
        <v>47</v>
      </c>
      <c r="B67" s="202"/>
      <c r="C67" s="26"/>
      <c r="D67" s="26"/>
      <c r="E67" s="69"/>
      <c r="F67" s="137"/>
      <c r="G67" s="69"/>
      <c r="H67" s="46"/>
      <c r="I67" s="46"/>
      <c r="J67" s="137"/>
    </row>
    <row r="68" spans="1:10" ht="16.5" customHeight="1">
      <c r="A68" s="206" t="s">
        <v>48</v>
      </c>
      <c r="B68" s="206"/>
      <c r="C68" s="9"/>
      <c r="D68" s="9"/>
      <c r="E68" s="73">
        <f aca="true" t="shared" si="14" ref="E68:J68">SUM(E66:E67)</f>
        <v>-48.086</v>
      </c>
      <c r="F68" s="127">
        <f t="shared" si="14"/>
        <v>-6.448999999999996</v>
      </c>
      <c r="G68" s="71">
        <f t="shared" si="14"/>
        <v>-54.61600000000001</v>
      </c>
      <c r="H68" s="49">
        <f t="shared" si="14"/>
        <v>-36.005</v>
      </c>
      <c r="I68" s="49">
        <f t="shared" si="14"/>
        <v>-88.34000000000002</v>
      </c>
      <c r="J68" s="100">
        <f t="shared" si="14"/>
        <v>90.61800000000001</v>
      </c>
    </row>
    <row r="69" spans="1:10" ht="15" customHeight="1">
      <c r="A69" s="200" t="s">
        <v>49</v>
      </c>
      <c r="B69" s="200"/>
      <c r="C69" s="3"/>
      <c r="D69" s="3"/>
      <c r="E69" s="70">
        <v>-5.494</v>
      </c>
      <c r="F69" s="138">
        <v>-26.256</v>
      </c>
      <c r="G69" s="70">
        <v>-25.691000000000003</v>
      </c>
      <c r="H69" s="44">
        <v>-101.981</v>
      </c>
      <c r="I69" s="44">
        <v>38.894000000000005</v>
      </c>
      <c r="J69" s="138">
        <v>-109.90400000000002</v>
      </c>
    </row>
    <row r="70" spans="1:10" ht="15" customHeight="1">
      <c r="A70" s="200" t="s">
        <v>50</v>
      </c>
      <c r="B70" s="200"/>
      <c r="C70" s="3"/>
      <c r="D70" s="3"/>
      <c r="E70" s="70"/>
      <c r="F70" s="138"/>
      <c r="G70" s="70">
        <v>94.927</v>
      </c>
      <c r="H70" s="44"/>
      <c r="I70" s="44"/>
      <c r="J70" s="138"/>
    </row>
    <row r="71" spans="1:10" ht="15" customHeight="1">
      <c r="A71" s="200" t="s">
        <v>51</v>
      </c>
      <c r="B71" s="200"/>
      <c r="C71" s="3"/>
      <c r="D71" s="3"/>
      <c r="E71" s="70">
        <v>-46.493</v>
      </c>
      <c r="F71" s="138">
        <v>-109.678</v>
      </c>
      <c r="G71" s="70">
        <v>-109.678</v>
      </c>
      <c r="H71" s="44"/>
      <c r="I71" s="44"/>
      <c r="J71" s="138"/>
    </row>
    <row r="72" spans="1:10" ht="15" customHeight="1">
      <c r="A72" s="202" t="s">
        <v>52</v>
      </c>
      <c r="B72" s="202"/>
      <c r="C72" s="21"/>
      <c r="D72" s="21"/>
      <c r="E72" s="69">
        <v>79.61</v>
      </c>
      <c r="F72" s="137">
        <v>148.815</v>
      </c>
      <c r="G72" s="69">
        <v>114.815</v>
      </c>
      <c r="H72" s="46">
        <v>145</v>
      </c>
      <c r="I72" s="46">
        <v>25</v>
      </c>
      <c r="J72" s="137">
        <v>-80</v>
      </c>
    </row>
    <row r="73" spans="1:10" ht="16.5" customHeight="1">
      <c r="A73" s="32" t="s">
        <v>53</v>
      </c>
      <c r="B73" s="32"/>
      <c r="C73" s="19"/>
      <c r="D73" s="19"/>
      <c r="E73" s="77">
        <f aca="true" t="shared" si="15" ref="E73:J73">SUM(E69:E72)</f>
        <v>27.622999999999998</v>
      </c>
      <c r="F73" s="114">
        <f t="shared" si="15"/>
        <v>12.881</v>
      </c>
      <c r="G73" s="72">
        <f t="shared" si="15"/>
        <v>74.373</v>
      </c>
      <c r="H73" s="48">
        <f t="shared" si="15"/>
        <v>43.019000000000005</v>
      </c>
      <c r="I73" s="48">
        <f t="shared" si="15"/>
        <v>63.894000000000005</v>
      </c>
      <c r="J73" s="140">
        <f t="shared" si="15"/>
        <v>-189.90400000000002</v>
      </c>
    </row>
    <row r="74" spans="1:10" ht="16.5" customHeight="1">
      <c r="A74" s="206" t="s">
        <v>54</v>
      </c>
      <c r="B74" s="206"/>
      <c r="C74" s="9"/>
      <c r="D74" s="9"/>
      <c r="E74" s="73">
        <f aca="true" t="shared" si="16" ref="E74:J74">SUM(E73+E68)</f>
        <v>-20.463</v>
      </c>
      <c r="F74" s="127">
        <f t="shared" si="16"/>
        <v>6.432000000000004</v>
      </c>
      <c r="G74" s="71">
        <f t="shared" si="16"/>
        <v>19.756999999999998</v>
      </c>
      <c r="H74" s="49">
        <f t="shared" si="16"/>
        <v>7.014000000000003</v>
      </c>
      <c r="I74" s="49">
        <f t="shared" si="16"/>
        <v>-24.446000000000012</v>
      </c>
      <c r="J74" s="100">
        <f t="shared" si="16"/>
        <v>-99.28600000000002</v>
      </c>
    </row>
    <row r="75" spans="1:10" ht="15" customHeight="1">
      <c r="A75" s="9"/>
      <c r="B75" s="9"/>
      <c r="C75" s="9"/>
      <c r="D75" s="9"/>
      <c r="E75" s="45"/>
      <c r="F75" s="45"/>
      <c r="G75" s="45"/>
      <c r="H75" s="45"/>
      <c r="I75" s="44"/>
      <c r="J75" s="44"/>
    </row>
    <row r="76" spans="1:10" ht="12.75" customHeight="1">
      <c r="A76" s="62"/>
      <c r="B76" s="52"/>
      <c r="C76" s="54"/>
      <c r="D76" s="54"/>
      <c r="E76" s="55">
        <f aca="true" t="shared" si="17" ref="E76:J76">E$3</f>
        <v>2014</v>
      </c>
      <c r="F76" s="55">
        <f t="shared" si="17"/>
        <v>2013</v>
      </c>
      <c r="G76" s="55">
        <f t="shared" si="17"/>
        <v>2013</v>
      </c>
      <c r="H76" s="55">
        <f t="shared" si="17"/>
        <v>2012</v>
      </c>
      <c r="I76" s="55">
        <f t="shared" si="17"/>
        <v>2011</v>
      </c>
      <c r="J76" s="55">
        <f t="shared" si="17"/>
        <v>2010</v>
      </c>
    </row>
    <row r="77" spans="1:10" ht="12.75" customHeight="1">
      <c r="A77" s="56"/>
      <c r="B77" s="56"/>
      <c r="C77" s="54"/>
      <c r="D77" s="54"/>
      <c r="E77" s="55"/>
      <c r="F77" s="55"/>
      <c r="G77" s="55"/>
      <c r="H77" s="55"/>
      <c r="I77" s="55">
        <f>IF(I$4="","",I$4)</f>
      </c>
      <c r="J77" s="55"/>
    </row>
    <row r="78" spans="1:10" s="16" customFormat="1" ht="15" customHeight="1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</row>
    <row r="79" ht="1.5" customHeight="1"/>
    <row r="80" spans="1:10" ht="15" customHeight="1">
      <c r="A80" s="200" t="s">
        <v>56</v>
      </c>
      <c r="B80" s="200"/>
      <c r="C80" s="6"/>
      <c r="D80" s="6"/>
      <c r="E80" s="63">
        <f>IF(E7=0,"",IF(E14=0,"",(E14/E7))*100)</f>
        <v>-0.07977696041383078</v>
      </c>
      <c r="F80" s="99">
        <f>IF(F7=0,"",IF(F14=0,"",(F14/F7))*100)</f>
        <v>-2.7852793222134054</v>
      </c>
      <c r="G80" s="97">
        <f>IF(G7=0,"",IF(G14=0,"",(G14/G7))*100)</f>
        <v>-5.764568794239241</v>
      </c>
      <c r="H80" s="50">
        <f>IF(H14=0,"-",IF(H7=0,"-",H14/H7))*100</f>
        <v>-21.63073609476897</v>
      </c>
      <c r="I80" s="50">
        <f>IF(I14=0,"-",IF(I7=0,"-",I14/I7))*100</f>
        <v>-0.41195159917267293</v>
      </c>
      <c r="J80" s="146">
        <v>13.5</v>
      </c>
    </row>
    <row r="81" spans="1:11" ht="15" customHeight="1">
      <c r="A81" s="200" t="s">
        <v>57</v>
      </c>
      <c r="B81" s="200"/>
      <c r="C81" s="6"/>
      <c r="D81" s="6"/>
      <c r="E81" s="63">
        <f>IF(E20=0,"-",IF(E7=0,"-",E20/E7)*100)</f>
        <v>-4.531751230244704</v>
      </c>
      <c r="F81" s="99">
        <f>IF(F20=0,"-",IF(F7=0,"-",F20/F7)*100)</f>
        <v>-8.659108960935818</v>
      </c>
      <c r="G81" s="63">
        <f>IF(G20=0,"-",IF(G7=0,"-",G20/G7)*100)</f>
        <v>-10.879861327272948</v>
      </c>
      <c r="H81" s="50">
        <f>IF(H20=0,"-",IF(H7=0,"-",H20/H7)*100)</f>
        <v>-27.792413696827083</v>
      </c>
      <c r="I81" s="50">
        <f>IF(I20=0,"-",IF(I7=0,"-",I20/I7)*100)</f>
        <v>-4.065223346165664</v>
      </c>
      <c r="J81" s="99">
        <v>10.7</v>
      </c>
      <c r="K81" s="13"/>
    </row>
    <row r="82" spans="1:11" ht="15" customHeight="1">
      <c r="A82" s="200" t="s">
        <v>58</v>
      </c>
      <c r="B82" s="200"/>
      <c r="C82" s="7"/>
      <c r="D82" s="7"/>
      <c r="E82" s="108" t="s">
        <v>8</v>
      </c>
      <c r="F82" s="50" t="s">
        <v>8</v>
      </c>
      <c r="G82" s="188">
        <f>IF((G47=0),"-",(G24/((G47+H47)/2)*100))</f>
        <v>-10.031440361564153</v>
      </c>
      <c r="H82" s="99">
        <v>-21.1</v>
      </c>
      <c r="I82" s="50">
        <f>IF((I47=0),"-",(I24/((I47+J47)/2)*100))</f>
        <v>-7.228224836765667</v>
      </c>
      <c r="J82" s="99">
        <v>9.6</v>
      </c>
      <c r="K82" s="13"/>
    </row>
    <row r="83" spans="1:11" ht="15" customHeight="1">
      <c r="A83" s="200" t="s">
        <v>59</v>
      </c>
      <c r="B83" s="200"/>
      <c r="C83" s="7"/>
      <c r="D83" s="7"/>
      <c r="E83" s="108" t="s">
        <v>8</v>
      </c>
      <c r="F83" s="50" t="s">
        <v>8</v>
      </c>
      <c r="G83" s="188">
        <f>IF((G47=0),"-",((G17+G18)/((G47+G48+G49+G51+H47+H48+H49+H51)/2)*100))</f>
        <v>-2.5415776448561536</v>
      </c>
      <c r="H83" s="99">
        <v>-10.8</v>
      </c>
      <c r="I83" s="50">
        <f>IF((I47=0),"-",((I17+I18)/((I47+I48+I49+I51+J47+J48+J49+J51)/2)*100))</f>
        <v>-0.21316469808076097</v>
      </c>
      <c r="J83" s="99">
        <v>8.7</v>
      </c>
      <c r="K83" s="13"/>
    </row>
    <row r="84" spans="1:11" ht="15" customHeight="1">
      <c r="A84" s="200" t="s">
        <v>60</v>
      </c>
      <c r="B84" s="200"/>
      <c r="C84" s="6"/>
      <c r="D84" s="6"/>
      <c r="E84" s="67">
        <f>IF(E47=0,"-",((E47+E48)/E55*100))</f>
        <v>49.718544319408515</v>
      </c>
      <c r="F84" s="101">
        <f>IF(F47=0,"-",((F47+F48)/F55*100))</f>
        <v>49.82901884718458</v>
      </c>
      <c r="G84" s="67">
        <f>IF(G47=0,"-",((G47+G48)/G55*100))</f>
        <v>50.615432970027776</v>
      </c>
      <c r="H84" s="176">
        <f>IF(H47=0,"-",((H47+H48)/H55*100))</f>
        <v>52.320369406569625</v>
      </c>
      <c r="I84" s="176">
        <f>IF(I47=0,"-",((I47+I48)/I55*100))</f>
        <v>49.64228603212125</v>
      </c>
      <c r="J84" s="101">
        <v>52</v>
      </c>
      <c r="K84" s="13"/>
    </row>
    <row r="85" spans="1:11" ht="15" customHeight="1">
      <c r="A85" s="200" t="s">
        <v>61</v>
      </c>
      <c r="B85" s="200"/>
      <c r="C85" s="6"/>
      <c r="D85" s="6"/>
      <c r="E85" s="64">
        <f>IF((E51+E49-E43-E41-E37)=0,"-",(E51+E49-E43-E41-E37))</f>
        <v>747.627</v>
      </c>
      <c r="F85" s="102">
        <f>IF((F51+F49-F43-F41-F37)=0,"-",(F51+F49-F43-F41-F37))</f>
        <v>738.1320000000001</v>
      </c>
      <c r="G85" s="64">
        <f>IF((G51+G49-G43-G41-G37)=0,"-",(G51+G49-G43-G41-G37))</f>
        <v>731.234</v>
      </c>
      <c r="H85" s="1">
        <f>IF((H51+H49-H43-H41-H37)=0,"-",(H51+H49-H43-H41-H37))</f>
        <v>770.678</v>
      </c>
      <c r="I85" s="1">
        <f>IF((I51+I49-I43-I41-I37)=0,"-",(I51+I49-I43-I41-I37))</f>
        <v>887.653</v>
      </c>
      <c r="J85" s="102">
        <v>820</v>
      </c>
      <c r="K85" s="13"/>
    </row>
    <row r="86" spans="1:10" ht="15" customHeight="1">
      <c r="A86" s="200" t="s">
        <v>62</v>
      </c>
      <c r="B86" s="200"/>
      <c r="C86" s="3"/>
      <c r="D86" s="3"/>
      <c r="E86" s="65">
        <f>IF((E47=0),"-",((E51+E49)/(E47+E48)))</f>
        <v>0.7908982449656745</v>
      </c>
      <c r="F86" s="103">
        <f>IF((F47=0),"-",((F51+F49)/(F47+F48)))</f>
        <v>0.7809263127851619</v>
      </c>
      <c r="G86" s="65">
        <f>IF((G47=0),"-",((G51+G49)/(G47+G48)))</f>
        <v>0.7634182888306921</v>
      </c>
      <c r="H86" s="33">
        <f>IF((H47=0),"-",((H51+H49)/(H47+H48)))</f>
        <v>0.7137230499561787</v>
      </c>
      <c r="I86" s="33">
        <f>IF((I47=0),"-",((I51+I49)/(I47+I48)))</f>
        <v>0.8104862711045442</v>
      </c>
      <c r="J86" s="103">
        <v>0.7</v>
      </c>
    </row>
    <row r="87" spans="1:10" ht="15" customHeight="1">
      <c r="A87" s="202" t="s">
        <v>63</v>
      </c>
      <c r="B87" s="202"/>
      <c r="C87" s="21"/>
      <c r="D87" s="21"/>
      <c r="E87" s="66" t="s">
        <v>8</v>
      </c>
      <c r="F87" s="147" t="s">
        <v>8</v>
      </c>
      <c r="G87" s="66">
        <v>1008</v>
      </c>
      <c r="H87" s="17">
        <v>1169</v>
      </c>
      <c r="I87" s="17">
        <v>1389</v>
      </c>
      <c r="J87" s="147">
        <v>1327</v>
      </c>
    </row>
    <row r="88" spans="1:10" ht="15" customHeight="1">
      <c r="A88" s="5" t="s">
        <v>92</v>
      </c>
      <c r="B88" s="120"/>
      <c r="C88" s="120"/>
      <c r="D88" s="120"/>
      <c r="E88" s="120"/>
      <c r="F88" s="120"/>
      <c r="G88" s="120"/>
      <c r="H88" s="120"/>
      <c r="I88" s="120"/>
      <c r="J88" s="120"/>
    </row>
    <row r="89" spans="1:10" ht="15">
      <c r="A89" s="5" t="s">
        <v>121</v>
      </c>
      <c r="B89" s="121"/>
      <c r="C89" s="121"/>
      <c r="D89" s="121"/>
      <c r="E89" s="121"/>
      <c r="F89" s="121"/>
      <c r="G89" s="121"/>
      <c r="H89" s="121"/>
      <c r="I89" s="122"/>
      <c r="J89" s="122"/>
    </row>
    <row r="90" spans="1:10" ht="15">
      <c r="A90" s="121"/>
      <c r="B90" s="121"/>
      <c r="C90" s="121"/>
      <c r="D90" s="121"/>
      <c r="E90" s="121"/>
      <c r="F90" s="121"/>
      <c r="G90" s="121"/>
      <c r="H90" s="121"/>
      <c r="I90" s="122"/>
      <c r="J90" s="122"/>
    </row>
    <row r="91" spans="1:10" ht="15">
      <c r="A91" s="20"/>
      <c r="B91" s="20"/>
      <c r="C91" s="20"/>
      <c r="D91" s="20"/>
      <c r="E91" s="42"/>
      <c r="F91" s="42"/>
      <c r="G91" s="42"/>
      <c r="H91" s="42"/>
      <c r="I91" s="20"/>
      <c r="J91" s="20"/>
    </row>
    <row r="92" spans="1:10" ht="15">
      <c r="A92" s="20"/>
      <c r="B92" s="20"/>
      <c r="C92" s="20"/>
      <c r="D92" s="20"/>
      <c r="E92" s="42"/>
      <c r="F92" s="42"/>
      <c r="G92" s="42"/>
      <c r="H92" s="42"/>
      <c r="I92" s="20"/>
      <c r="J92" s="20"/>
    </row>
    <row r="93" spans="1:10" ht="15">
      <c r="A93" s="20"/>
      <c r="B93" s="20"/>
      <c r="C93" s="20"/>
      <c r="D93" s="20"/>
      <c r="E93" s="42"/>
      <c r="F93" s="42"/>
      <c r="G93" s="42"/>
      <c r="H93" s="42"/>
      <c r="I93" s="20"/>
      <c r="J93" s="20"/>
    </row>
    <row r="94" spans="1:10" ht="15">
      <c r="A94" s="20"/>
      <c r="B94" s="20"/>
      <c r="C94" s="20"/>
      <c r="D94" s="20"/>
      <c r="E94" s="42"/>
      <c r="F94" s="42"/>
      <c r="G94" s="42"/>
      <c r="H94" s="42"/>
      <c r="I94" s="20"/>
      <c r="J94" s="20"/>
    </row>
    <row r="95" spans="1:10" ht="15">
      <c r="A95" s="20"/>
      <c r="B95" s="20"/>
      <c r="C95" s="20"/>
      <c r="D95" s="20"/>
      <c r="E95" s="42"/>
      <c r="F95" s="42"/>
      <c r="G95" s="42"/>
      <c r="H95" s="42"/>
      <c r="I95" s="20"/>
      <c r="J95" s="20"/>
    </row>
    <row r="96" spans="1:10" ht="15">
      <c r="A96" s="20"/>
      <c r="B96" s="20"/>
      <c r="C96" s="20"/>
      <c r="D96" s="20"/>
      <c r="E96" s="42"/>
      <c r="F96" s="42"/>
      <c r="G96" s="42"/>
      <c r="H96" s="42"/>
      <c r="I96" s="20"/>
      <c r="J96" s="20"/>
    </row>
    <row r="97" spans="1:10" ht="15">
      <c r="A97" s="20"/>
      <c r="B97" s="20"/>
      <c r="C97" s="20"/>
      <c r="D97" s="20"/>
      <c r="E97" s="42"/>
      <c r="F97" s="42"/>
      <c r="G97" s="42"/>
      <c r="H97" s="42"/>
      <c r="I97" s="20"/>
      <c r="J97" s="20"/>
    </row>
    <row r="98" spans="1:10" ht="15">
      <c r="A98" s="20"/>
      <c r="B98" s="20"/>
      <c r="C98" s="20"/>
      <c r="D98" s="20"/>
      <c r="E98" s="42"/>
      <c r="F98" s="42"/>
      <c r="G98" s="42"/>
      <c r="H98" s="42"/>
      <c r="I98" s="20"/>
      <c r="J98" s="20"/>
    </row>
    <row r="99" spans="1:10" ht="15">
      <c r="A99" s="20"/>
      <c r="B99" s="20"/>
      <c r="C99" s="20"/>
      <c r="D99" s="20"/>
      <c r="E99" s="42"/>
      <c r="F99" s="42"/>
      <c r="G99" s="42"/>
      <c r="H99" s="42"/>
      <c r="I99" s="20"/>
      <c r="J99" s="20"/>
    </row>
    <row r="100" spans="1:10" ht="15">
      <c r="A100" s="20"/>
      <c r="B100" s="20"/>
      <c r="C100" s="20"/>
      <c r="D100" s="20"/>
      <c r="E100" s="42"/>
      <c r="F100" s="42"/>
      <c r="G100" s="42"/>
      <c r="H100" s="42"/>
      <c r="I100" s="20"/>
      <c r="J100" s="20"/>
    </row>
    <row r="101" spans="1:10" ht="15">
      <c r="A101" s="20"/>
      <c r="B101" s="20"/>
      <c r="C101" s="20"/>
      <c r="D101" s="20"/>
      <c r="E101" s="42"/>
      <c r="F101" s="42"/>
      <c r="G101" s="42"/>
      <c r="H101" s="42"/>
      <c r="I101" s="20"/>
      <c r="J101" s="20"/>
    </row>
    <row r="102" spans="1:10" ht="15">
      <c r="A102" s="20"/>
      <c r="B102" s="20"/>
      <c r="C102" s="20"/>
      <c r="D102" s="20"/>
      <c r="E102" s="42"/>
      <c r="F102" s="42"/>
      <c r="G102" s="42"/>
      <c r="H102" s="42"/>
      <c r="I102" s="20"/>
      <c r="J102" s="20"/>
    </row>
  </sheetData>
  <sheetProtection/>
  <mergeCells count="21">
    <mergeCell ref="A87:B87"/>
    <mergeCell ref="A81:B81"/>
    <mergeCell ref="A82:B82"/>
    <mergeCell ref="A84:B84"/>
    <mergeCell ref="A85:B85"/>
    <mergeCell ref="A83:B83"/>
    <mergeCell ref="A1:J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9" width="9.7109375" style="39" customWidth="1"/>
    <col min="10" max="11" width="9.7109375" style="0" customWidth="1"/>
  </cols>
  <sheetData>
    <row r="1" spans="1:11" ht="18" customHeight="1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5" customHeight="1">
      <c r="A2" s="29" t="s">
        <v>15</v>
      </c>
      <c r="B2" s="12"/>
      <c r="C2" s="12"/>
      <c r="D2" s="12"/>
      <c r="E2" s="41"/>
      <c r="F2" s="41"/>
      <c r="G2" s="41"/>
      <c r="H2" s="41"/>
      <c r="I2" s="41"/>
      <c r="J2" s="13"/>
      <c r="K2" s="13"/>
    </row>
    <row r="3" spans="1:11" ht="12.75" customHeight="1">
      <c r="A3" s="52"/>
      <c r="B3" s="52"/>
      <c r="C3" s="57"/>
      <c r="D3" s="54"/>
      <c r="E3" s="55">
        <v>2014</v>
      </c>
      <c r="F3" s="55">
        <v>2013</v>
      </c>
      <c r="G3" s="55">
        <v>2013</v>
      </c>
      <c r="H3" s="55">
        <v>2012</v>
      </c>
      <c r="I3" s="55">
        <v>2012</v>
      </c>
      <c r="J3" s="55">
        <v>2011</v>
      </c>
      <c r="K3" s="55">
        <v>2010</v>
      </c>
    </row>
    <row r="4" spans="1:11" ht="12.75" customHeight="1">
      <c r="A4" s="56"/>
      <c r="B4" s="56"/>
      <c r="C4" s="57"/>
      <c r="D4" s="54"/>
      <c r="E4" s="55" t="s">
        <v>112</v>
      </c>
      <c r="F4" s="55" t="s">
        <v>112</v>
      </c>
      <c r="G4" s="55"/>
      <c r="H4" s="55"/>
      <c r="I4" s="55"/>
      <c r="J4" s="55"/>
      <c r="K4" s="55"/>
    </row>
    <row r="5" spans="1:11" s="15" customFormat="1" ht="12.75" customHeight="1">
      <c r="A5" s="53" t="s">
        <v>9</v>
      </c>
      <c r="B5" s="59"/>
      <c r="C5" s="57"/>
      <c r="D5" s="57" t="s">
        <v>64</v>
      </c>
      <c r="E5" s="58"/>
      <c r="F5" s="58" t="s">
        <v>124</v>
      </c>
      <c r="G5" s="58" t="s">
        <v>124</v>
      </c>
      <c r="H5" s="58" t="s">
        <v>124</v>
      </c>
      <c r="I5" s="58" t="s">
        <v>124</v>
      </c>
      <c r="J5" s="58" t="s">
        <v>127</v>
      </c>
      <c r="K5" s="58" t="s">
        <v>127</v>
      </c>
    </row>
    <row r="6" ht="1.5" customHeight="1"/>
    <row r="7" spans="1:11" ht="15" customHeight="1">
      <c r="A7" s="27" t="s">
        <v>10</v>
      </c>
      <c r="B7" s="6"/>
      <c r="C7" s="6"/>
      <c r="D7" s="6"/>
      <c r="E7" s="71">
        <v>581.612</v>
      </c>
      <c r="F7" s="100">
        <v>621.9000000000001</v>
      </c>
      <c r="G7" s="71">
        <v>2415.519</v>
      </c>
      <c r="H7" s="49">
        <v>2484.093</v>
      </c>
      <c r="I7" s="100">
        <v>2489.372</v>
      </c>
      <c r="J7" s="49">
        <v>2859.872</v>
      </c>
      <c r="K7" s="100">
        <v>2813.883</v>
      </c>
    </row>
    <row r="8" spans="1:11" ht="15" customHeight="1">
      <c r="A8" s="27" t="s">
        <v>11</v>
      </c>
      <c r="B8" s="3"/>
      <c r="C8" s="3"/>
      <c r="D8" s="3"/>
      <c r="E8" s="70">
        <v>-572.494</v>
      </c>
      <c r="F8" s="138">
        <v>-635.065</v>
      </c>
      <c r="G8" s="70">
        <v>-2366.123</v>
      </c>
      <c r="H8" s="44">
        <v>-2406.6859999999997</v>
      </c>
      <c r="I8" s="138">
        <v>-2420.4779999999996</v>
      </c>
      <c r="J8" s="44">
        <v>-2727.109</v>
      </c>
      <c r="K8" s="138">
        <v>-2835.4749999999995</v>
      </c>
    </row>
    <row r="9" spans="1:11" ht="15" customHeight="1">
      <c r="A9" s="27" t="s">
        <v>12</v>
      </c>
      <c r="B9" s="3"/>
      <c r="C9" s="3"/>
      <c r="D9" s="3"/>
      <c r="E9" s="70">
        <v>5.5169999999999995</v>
      </c>
      <c r="F9" s="138">
        <v>10.316</v>
      </c>
      <c r="G9" s="70">
        <v>18.202</v>
      </c>
      <c r="H9" s="44">
        <v>33.352000000000004</v>
      </c>
      <c r="I9" s="138">
        <v>33.366</v>
      </c>
      <c r="J9" s="44">
        <v>28.394999999999996</v>
      </c>
      <c r="K9" s="138">
        <v>62.863</v>
      </c>
    </row>
    <row r="10" spans="1:11" ht="15" customHeight="1">
      <c r="A10" s="27" t="s">
        <v>13</v>
      </c>
      <c r="B10" s="3"/>
      <c r="C10" s="3"/>
      <c r="D10" s="3"/>
      <c r="E10" s="70"/>
      <c r="F10" s="138"/>
      <c r="G10" s="70"/>
      <c r="H10" s="44"/>
      <c r="I10" s="138"/>
      <c r="J10" s="44"/>
      <c r="K10" s="138"/>
    </row>
    <row r="11" spans="1:11" ht="15" customHeight="1">
      <c r="A11" s="28" t="s">
        <v>14</v>
      </c>
      <c r="B11" s="21"/>
      <c r="C11" s="21"/>
      <c r="D11" s="21"/>
      <c r="E11" s="69"/>
      <c r="F11" s="137"/>
      <c r="G11" s="69"/>
      <c r="H11" s="46"/>
      <c r="I11" s="137"/>
      <c r="J11" s="46">
        <v>-1.992</v>
      </c>
      <c r="K11" s="137"/>
    </row>
    <row r="12" spans="1:11" ht="15" customHeight="1">
      <c r="A12" s="10" t="s">
        <v>0</v>
      </c>
      <c r="B12" s="10"/>
      <c r="C12" s="10"/>
      <c r="D12" s="10"/>
      <c r="E12" s="71">
        <f aca="true" t="shared" si="0" ref="E12:K12">SUM(E7:E11)</f>
        <v>14.634999999999938</v>
      </c>
      <c r="F12" s="100">
        <f t="shared" si="0"/>
        <v>-2.848999999999963</v>
      </c>
      <c r="G12" s="71">
        <f t="shared" si="0"/>
        <v>67.59799999999973</v>
      </c>
      <c r="H12" s="49">
        <f t="shared" si="0"/>
        <v>110.75900000000016</v>
      </c>
      <c r="I12" s="100">
        <f t="shared" si="0"/>
        <v>102.26000000000023</v>
      </c>
      <c r="J12" s="49">
        <f t="shared" si="0"/>
        <v>159.1659999999999</v>
      </c>
      <c r="K12" s="100">
        <f t="shared" si="0"/>
        <v>41.271000000000356</v>
      </c>
    </row>
    <row r="13" spans="1:11" ht="15" customHeight="1">
      <c r="A13" s="28" t="s">
        <v>76</v>
      </c>
      <c r="B13" s="21"/>
      <c r="C13" s="21"/>
      <c r="D13" s="21"/>
      <c r="E13" s="69">
        <v>-10.073</v>
      </c>
      <c r="F13" s="137">
        <v>-10.636</v>
      </c>
      <c r="G13" s="69">
        <v>-42.271</v>
      </c>
      <c r="H13" s="46">
        <v>-51.187</v>
      </c>
      <c r="I13" s="137">
        <v>-51.225</v>
      </c>
      <c r="J13" s="46">
        <v>-57.479</v>
      </c>
      <c r="K13" s="137">
        <v>-55.919</v>
      </c>
    </row>
    <row r="14" spans="1:11" ht="15" customHeight="1">
      <c r="A14" s="10" t="s">
        <v>1</v>
      </c>
      <c r="B14" s="10"/>
      <c r="C14" s="10"/>
      <c r="D14" s="10"/>
      <c r="E14" s="71">
        <f aca="true" t="shared" si="1" ref="E14:K14">SUM(E12:E13)</f>
        <v>4.561999999999937</v>
      </c>
      <c r="F14" s="100">
        <f t="shared" si="1"/>
        <v>-13.484999999999962</v>
      </c>
      <c r="G14" s="71">
        <f t="shared" si="1"/>
        <v>25.326999999999728</v>
      </c>
      <c r="H14" s="49">
        <f t="shared" si="1"/>
        <v>59.57200000000016</v>
      </c>
      <c r="I14" s="100">
        <f t="shared" si="1"/>
        <v>51.03500000000023</v>
      </c>
      <c r="J14" s="49">
        <f t="shared" si="1"/>
        <v>101.68699999999991</v>
      </c>
      <c r="K14" s="100">
        <f t="shared" si="1"/>
        <v>-14.64799999999964</v>
      </c>
    </row>
    <row r="15" spans="1:11" ht="15" customHeight="1">
      <c r="A15" s="27" t="s">
        <v>16</v>
      </c>
      <c r="B15" s="4"/>
      <c r="C15" s="4"/>
      <c r="D15" s="4"/>
      <c r="E15" s="70"/>
      <c r="F15" s="138"/>
      <c r="G15" s="70"/>
      <c r="H15" s="44"/>
      <c r="I15" s="138"/>
      <c r="J15" s="44">
        <v>-1.563</v>
      </c>
      <c r="K15" s="138">
        <v>-4.143</v>
      </c>
    </row>
    <row r="16" spans="1:11" ht="15" customHeight="1">
      <c r="A16" s="28" t="s">
        <v>17</v>
      </c>
      <c r="B16" s="21"/>
      <c r="C16" s="21"/>
      <c r="D16" s="21"/>
      <c r="E16" s="69"/>
      <c r="F16" s="137"/>
      <c r="G16" s="69"/>
      <c r="H16" s="46"/>
      <c r="I16" s="137"/>
      <c r="J16" s="46"/>
      <c r="K16" s="137"/>
    </row>
    <row r="17" spans="1:11" ht="15" customHeight="1">
      <c r="A17" s="10" t="s">
        <v>2</v>
      </c>
      <c r="B17" s="10"/>
      <c r="C17" s="10"/>
      <c r="D17" s="10"/>
      <c r="E17" s="71">
        <f aca="true" t="shared" si="2" ref="E17:K17">SUM(E14:E16)</f>
        <v>4.561999999999937</v>
      </c>
      <c r="F17" s="100">
        <f t="shared" si="2"/>
        <v>-13.484999999999962</v>
      </c>
      <c r="G17" s="71">
        <f t="shared" si="2"/>
        <v>25.326999999999728</v>
      </c>
      <c r="H17" s="49">
        <f t="shared" si="2"/>
        <v>59.57200000000016</v>
      </c>
      <c r="I17" s="100">
        <f t="shared" si="2"/>
        <v>51.03500000000023</v>
      </c>
      <c r="J17" s="49">
        <f t="shared" si="2"/>
        <v>100.12399999999991</v>
      </c>
      <c r="K17" s="100">
        <f t="shared" si="2"/>
        <v>-18.79099999999964</v>
      </c>
    </row>
    <row r="18" spans="1:11" ht="15" customHeight="1">
      <c r="A18" s="27" t="s">
        <v>18</v>
      </c>
      <c r="B18" s="3"/>
      <c r="C18" s="3"/>
      <c r="D18" s="159"/>
      <c r="E18" s="70">
        <v>0.09</v>
      </c>
      <c r="F18" s="138">
        <v>0.125</v>
      </c>
      <c r="G18" s="70">
        <v>9.276</v>
      </c>
      <c r="H18" s="44">
        <v>2.058</v>
      </c>
      <c r="I18" s="138">
        <v>2.058</v>
      </c>
      <c r="J18" s="44">
        <v>3.333</v>
      </c>
      <c r="K18" s="138">
        <v>2.319</v>
      </c>
    </row>
    <row r="19" spans="1:11" ht="15" customHeight="1">
      <c r="A19" s="28" t="s">
        <v>19</v>
      </c>
      <c r="B19" s="21"/>
      <c r="C19" s="21"/>
      <c r="D19" s="189"/>
      <c r="E19" s="69">
        <v>-9.132</v>
      </c>
      <c r="F19" s="137">
        <v>-12.66</v>
      </c>
      <c r="G19" s="69">
        <v>-44.248</v>
      </c>
      <c r="H19" s="46">
        <v>-47.71399999999999</v>
      </c>
      <c r="I19" s="137">
        <v>-47.71399999999999</v>
      </c>
      <c r="J19" s="46">
        <v>-51.025999999999996</v>
      </c>
      <c r="K19" s="137">
        <v>-62.685</v>
      </c>
    </row>
    <row r="20" spans="1:11" ht="15" customHeight="1">
      <c r="A20" s="10" t="s">
        <v>3</v>
      </c>
      <c r="B20" s="10"/>
      <c r="C20" s="10"/>
      <c r="D20" s="10"/>
      <c r="E20" s="71">
        <f aca="true" t="shared" si="3" ref="E20:K20">SUM(E17:E19)</f>
        <v>-4.480000000000063</v>
      </c>
      <c r="F20" s="100">
        <f t="shared" si="3"/>
        <v>-26.01999999999996</v>
      </c>
      <c r="G20" s="71">
        <f t="shared" si="3"/>
        <v>-9.645000000000273</v>
      </c>
      <c r="H20" s="49">
        <f t="shared" si="3"/>
        <v>13.916000000000167</v>
      </c>
      <c r="I20" s="100">
        <f t="shared" si="3"/>
        <v>5.379000000000239</v>
      </c>
      <c r="J20" s="49">
        <f t="shared" si="3"/>
        <v>52.43099999999991</v>
      </c>
      <c r="K20" s="100">
        <f t="shared" si="3"/>
        <v>-79.15699999999964</v>
      </c>
    </row>
    <row r="21" spans="1:11" ht="15" customHeight="1">
      <c r="A21" s="27" t="s">
        <v>20</v>
      </c>
      <c r="B21" s="3"/>
      <c r="C21" s="3"/>
      <c r="D21" s="3"/>
      <c r="E21" s="70">
        <v>-2.437</v>
      </c>
      <c r="F21" s="138">
        <v>5.936</v>
      </c>
      <c r="G21" s="70">
        <v>25.560999999999996</v>
      </c>
      <c r="H21" s="44">
        <v>-17.577999999999996</v>
      </c>
      <c r="I21" s="138">
        <v>-17.577999999999996</v>
      </c>
      <c r="J21" s="44">
        <v>42.824000000000005</v>
      </c>
      <c r="K21" s="138">
        <v>32.537</v>
      </c>
    </row>
    <row r="22" spans="1:11" ht="15" customHeight="1">
      <c r="A22" s="28" t="s">
        <v>83</v>
      </c>
      <c r="B22" s="23"/>
      <c r="C22" s="23"/>
      <c r="D22" s="23"/>
      <c r="E22" s="69"/>
      <c r="F22" s="137">
        <v>-0.911</v>
      </c>
      <c r="G22" s="69">
        <v>-5.001</v>
      </c>
      <c r="H22" s="46">
        <v>-8.538</v>
      </c>
      <c r="I22" s="137"/>
      <c r="J22" s="46">
        <v>-118.492</v>
      </c>
      <c r="K22" s="137">
        <v>-30.233</v>
      </c>
    </row>
    <row r="23" spans="1:11" ht="15" customHeight="1">
      <c r="A23" s="31" t="s">
        <v>21</v>
      </c>
      <c r="B23" s="11"/>
      <c r="C23" s="11"/>
      <c r="D23" s="11"/>
      <c r="E23" s="71">
        <f aca="true" t="shared" si="4" ref="E23:K23">SUM(E20:E22)</f>
        <v>-6.917000000000062</v>
      </c>
      <c r="F23" s="100">
        <f t="shared" si="4"/>
        <v>-20.994999999999962</v>
      </c>
      <c r="G23" s="71">
        <f t="shared" si="4"/>
        <v>10.914999999999722</v>
      </c>
      <c r="H23" s="49">
        <f t="shared" si="4"/>
        <v>-12.199999999999829</v>
      </c>
      <c r="I23" s="100">
        <f t="shared" si="4"/>
        <v>-12.198999999999756</v>
      </c>
      <c r="J23" s="49">
        <f t="shared" si="4"/>
        <v>-23.237000000000094</v>
      </c>
      <c r="K23" s="100">
        <f t="shared" si="4"/>
        <v>-76.85299999999964</v>
      </c>
    </row>
    <row r="24" spans="1:11" ht="15" customHeight="1">
      <c r="A24" s="27" t="s">
        <v>22</v>
      </c>
      <c r="B24" s="3"/>
      <c r="C24" s="3"/>
      <c r="D24" s="3"/>
      <c r="E24" s="70">
        <f aca="true" t="shared" si="5" ref="E24:K24">E23-E25</f>
        <v>-6.917000000000062</v>
      </c>
      <c r="F24" s="138">
        <f t="shared" si="5"/>
        <v>-20.994999999999962</v>
      </c>
      <c r="G24" s="70">
        <f>G23-G25</f>
        <v>10.914999999999722</v>
      </c>
      <c r="H24" s="44">
        <f>H23-H25</f>
        <v>-12.199999999999829</v>
      </c>
      <c r="I24" s="138">
        <f>I23-I25</f>
        <v>-12.198999999999756</v>
      </c>
      <c r="J24" s="44">
        <f>J23-J25</f>
        <v>-23.237000000000094</v>
      </c>
      <c r="K24" s="138">
        <f t="shared" si="5"/>
        <v>-76.85299999999964</v>
      </c>
    </row>
    <row r="25" spans="1:11" ht="15" customHeight="1">
      <c r="A25" s="27" t="s">
        <v>85</v>
      </c>
      <c r="B25" s="3"/>
      <c r="C25" s="3"/>
      <c r="D25" s="3"/>
      <c r="E25" s="70"/>
      <c r="F25" s="138"/>
      <c r="G25" s="70"/>
      <c r="H25" s="44"/>
      <c r="I25" s="138"/>
      <c r="J25" s="44"/>
      <c r="K25" s="138"/>
    </row>
    <row r="26" spans="1:11" ht="10.5" customHeight="1">
      <c r="A26" s="3"/>
      <c r="B26" s="3"/>
      <c r="C26" s="3"/>
      <c r="D26" s="3"/>
      <c r="E26" s="70"/>
      <c r="F26" s="138"/>
      <c r="G26" s="70"/>
      <c r="H26" s="44"/>
      <c r="I26" s="138"/>
      <c r="J26" s="44"/>
      <c r="K26" s="44"/>
    </row>
    <row r="27" spans="1:11" ht="15" customHeight="1">
      <c r="A27" s="160" t="s">
        <v>95</v>
      </c>
      <c r="B27" s="161"/>
      <c r="C27" s="161"/>
      <c r="D27" s="161"/>
      <c r="E27" s="162">
        <v>-8.4</v>
      </c>
      <c r="F27" s="164">
        <v>-33.7</v>
      </c>
      <c r="G27" s="162">
        <v>-41.9</v>
      </c>
      <c r="H27" s="163">
        <v>-30</v>
      </c>
      <c r="I27" s="164">
        <v>-30</v>
      </c>
      <c r="J27" s="163">
        <v>-35</v>
      </c>
      <c r="K27" s="163">
        <v>-184</v>
      </c>
    </row>
    <row r="28" spans="1:11" ht="15" customHeight="1">
      <c r="A28" s="165" t="s">
        <v>96</v>
      </c>
      <c r="B28" s="166"/>
      <c r="C28" s="166"/>
      <c r="D28" s="166"/>
      <c r="E28" s="167">
        <f aca="true" t="shared" si="6" ref="E28:K28">E14-E27</f>
        <v>12.961999999999938</v>
      </c>
      <c r="F28" s="169">
        <f t="shared" si="6"/>
        <v>20.21500000000004</v>
      </c>
      <c r="G28" s="167">
        <f>G14-G27</f>
        <v>67.22699999999972</v>
      </c>
      <c r="H28" s="168">
        <f>H14-H27</f>
        <v>89.57200000000016</v>
      </c>
      <c r="I28" s="169">
        <f>I14-I27</f>
        <v>81.03500000000022</v>
      </c>
      <c r="J28" s="168">
        <f t="shared" si="6"/>
        <v>136.6869999999999</v>
      </c>
      <c r="K28" s="168">
        <f t="shared" si="6"/>
        <v>169.35200000000037</v>
      </c>
    </row>
    <row r="29" spans="1:11" ht="1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</row>
    <row r="30" spans="1:11" ht="12.75" customHeight="1">
      <c r="A30" s="52"/>
      <c r="B30" s="52"/>
      <c r="C30" s="57"/>
      <c r="D30" s="54"/>
      <c r="E30" s="55">
        <f aca="true" t="shared" si="7" ref="E30:K30">E$3</f>
        <v>2014</v>
      </c>
      <c r="F30" s="55">
        <f t="shared" si="7"/>
        <v>2013</v>
      </c>
      <c r="G30" s="55">
        <f t="shared" si="7"/>
        <v>2013</v>
      </c>
      <c r="H30" s="55">
        <f t="shared" si="7"/>
        <v>2012</v>
      </c>
      <c r="I30" s="55">
        <f t="shared" si="7"/>
        <v>2012</v>
      </c>
      <c r="J30" s="55">
        <f t="shared" si="7"/>
        <v>2011</v>
      </c>
      <c r="K30" s="55">
        <f t="shared" si="7"/>
        <v>2010</v>
      </c>
    </row>
    <row r="31" spans="1:11" ht="12.75" customHeight="1">
      <c r="A31" s="56"/>
      <c r="B31" s="56"/>
      <c r="C31" s="57"/>
      <c r="D31" s="54"/>
      <c r="E31" s="74"/>
      <c r="F31" s="74"/>
      <c r="G31" s="74"/>
      <c r="H31" s="74"/>
      <c r="I31" s="74"/>
      <c r="J31" s="74">
        <f>IF(J$4="","",J$4)</f>
      </c>
      <c r="K31" s="74"/>
    </row>
    <row r="32" spans="1:11" s="16" customFormat="1" ht="15" customHeight="1">
      <c r="A32" s="53" t="s">
        <v>82</v>
      </c>
      <c r="B32" s="61"/>
      <c r="C32" s="57"/>
      <c r="D32" s="57"/>
      <c r="E32" s="75"/>
      <c r="F32" s="75"/>
      <c r="G32" s="75"/>
      <c r="H32" s="75"/>
      <c r="I32" s="75"/>
      <c r="J32" s="75"/>
      <c r="K32" s="75"/>
    </row>
    <row r="33" spans="5:11" ht="1.5" customHeight="1">
      <c r="E33" s="76"/>
      <c r="F33" s="76"/>
      <c r="G33" s="76"/>
      <c r="H33" s="76"/>
      <c r="I33" s="76"/>
      <c r="J33" s="36"/>
      <c r="K33" s="36"/>
    </row>
    <row r="34" spans="1:11" ht="15" customHeight="1">
      <c r="A34" s="27" t="s">
        <v>4</v>
      </c>
      <c r="B34" s="7"/>
      <c r="C34" s="7"/>
      <c r="D34" s="7"/>
      <c r="E34" s="70">
        <v>711.81</v>
      </c>
      <c r="F34" s="138"/>
      <c r="G34" s="70">
        <v>711.781</v>
      </c>
      <c r="H34" s="44"/>
      <c r="I34" s="138">
        <v>709.961</v>
      </c>
      <c r="J34" s="44">
        <v>711.794</v>
      </c>
      <c r="K34" s="138"/>
    </row>
    <row r="35" spans="1:11" ht="15" customHeight="1">
      <c r="A35" s="27" t="s">
        <v>23</v>
      </c>
      <c r="B35" s="6"/>
      <c r="C35" s="6"/>
      <c r="D35" s="6"/>
      <c r="E35" s="70">
        <v>2.622</v>
      </c>
      <c r="F35" s="138"/>
      <c r="G35" s="70">
        <v>3.3000000000000007</v>
      </c>
      <c r="H35" s="44"/>
      <c r="I35" s="138">
        <v>7.532</v>
      </c>
      <c r="J35" s="44">
        <v>9.056</v>
      </c>
      <c r="K35" s="138"/>
    </row>
    <row r="36" spans="1:11" ht="15" customHeight="1">
      <c r="A36" s="27" t="s">
        <v>24</v>
      </c>
      <c r="B36" s="6"/>
      <c r="C36" s="6"/>
      <c r="D36" s="6"/>
      <c r="E36" s="70">
        <v>180.902</v>
      </c>
      <c r="F36" s="138"/>
      <c r="G36" s="70">
        <v>175.81400000000005</v>
      </c>
      <c r="H36" s="44"/>
      <c r="I36" s="138">
        <v>164.45800000000008</v>
      </c>
      <c r="J36" s="44">
        <v>185.37099999999992</v>
      </c>
      <c r="K36" s="138"/>
    </row>
    <row r="37" spans="1:11" ht="15" customHeight="1">
      <c r="A37" s="27" t="s">
        <v>25</v>
      </c>
      <c r="B37" s="6"/>
      <c r="C37" s="6"/>
      <c r="D37" s="6"/>
      <c r="E37" s="70"/>
      <c r="F37" s="138"/>
      <c r="G37" s="70"/>
      <c r="H37" s="44"/>
      <c r="I37" s="138"/>
      <c r="J37" s="44"/>
      <c r="K37" s="138"/>
    </row>
    <row r="38" spans="1:11" ht="15" customHeight="1">
      <c r="A38" s="28" t="s">
        <v>26</v>
      </c>
      <c r="B38" s="21"/>
      <c r="C38" s="21"/>
      <c r="D38" s="21"/>
      <c r="E38" s="69">
        <v>16.061999999999998</v>
      </c>
      <c r="F38" s="137"/>
      <c r="G38" s="69">
        <v>16.038999999999998</v>
      </c>
      <c r="H38" s="46"/>
      <c r="I38" s="137">
        <v>0.129</v>
      </c>
      <c r="J38" s="46">
        <v>24.067</v>
      </c>
      <c r="K38" s="137"/>
    </row>
    <row r="39" spans="1:11" ht="15" customHeight="1">
      <c r="A39" s="29" t="s">
        <v>27</v>
      </c>
      <c r="B39" s="10"/>
      <c r="C39" s="10"/>
      <c r="D39" s="10"/>
      <c r="E39" s="93">
        <f>SUM(E34:E38)</f>
        <v>911.3959999999998</v>
      </c>
      <c r="F39" s="124">
        <f>SUM(F34:F38)</f>
        <v>0</v>
      </c>
      <c r="G39" s="71">
        <f>SUM(G34:G38)</f>
        <v>906.934</v>
      </c>
      <c r="H39" s="49" t="s">
        <v>8</v>
      </c>
      <c r="I39" s="100">
        <f>SUM(I34:I38)</f>
        <v>882.0800000000002</v>
      </c>
      <c r="J39" s="49">
        <f>SUM(J34:J38)</f>
        <v>930.288</v>
      </c>
      <c r="K39" s="100" t="s">
        <v>8</v>
      </c>
    </row>
    <row r="40" spans="1:11" ht="15" customHeight="1">
      <c r="A40" s="27" t="s">
        <v>28</v>
      </c>
      <c r="B40" s="3"/>
      <c r="C40" s="3"/>
      <c r="D40" s="3"/>
      <c r="E40" s="70">
        <v>434.051</v>
      </c>
      <c r="F40" s="138"/>
      <c r="G40" s="70">
        <v>421.307</v>
      </c>
      <c r="H40" s="44"/>
      <c r="I40" s="138">
        <v>432.31899999999996</v>
      </c>
      <c r="J40" s="44">
        <v>454.33599999999996</v>
      </c>
      <c r="K40" s="138"/>
    </row>
    <row r="41" spans="1:11" ht="15" customHeight="1">
      <c r="A41" s="27" t="s">
        <v>29</v>
      </c>
      <c r="B41" s="3"/>
      <c r="C41" s="3"/>
      <c r="D41" s="3"/>
      <c r="E41" s="70"/>
      <c r="F41" s="138"/>
      <c r="G41" s="70"/>
      <c r="H41" s="44"/>
      <c r="I41" s="138"/>
      <c r="J41" s="44"/>
      <c r="K41" s="138"/>
    </row>
    <row r="42" spans="1:11" ht="15" customHeight="1">
      <c r="A42" s="27" t="s">
        <v>30</v>
      </c>
      <c r="B42" s="3"/>
      <c r="C42" s="3"/>
      <c r="D42" s="3"/>
      <c r="E42" s="70">
        <v>431.719</v>
      </c>
      <c r="F42" s="138"/>
      <c r="G42" s="70">
        <v>480.31699999999995</v>
      </c>
      <c r="H42" s="44"/>
      <c r="I42" s="138">
        <v>459.48499999999996</v>
      </c>
      <c r="J42" s="44">
        <v>690.092</v>
      </c>
      <c r="K42" s="138"/>
    </row>
    <row r="43" spans="1:11" ht="15" customHeight="1">
      <c r="A43" s="27" t="s">
        <v>31</v>
      </c>
      <c r="B43" s="3"/>
      <c r="C43" s="3"/>
      <c r="D43" s="3"/>
      <c r="E43" s="70"/>
      <c r="F43" s="138"/>
      <c r="G43" s="70">
        <v>22.351</v>
      </c>
      <c r="H43" s="44"/>
      <c r="I43" s="138"/>
      <c r="J43" s="44"/>
      <c r="K43" s="138"/>
    </row>
    <row r="44" spans="1:11" ht="15" customHeight="1">
      <c r="A44" s="28" t="s">
        <v>32</v>
      </c>
      <c r="B44" s="21"/>
      <c r="C44" s="21"/>
      <c r="D44" s="21"/>
      <c r="E44" s="69"/>
      <c r="F44" s="137"/>
      <c r="G44" s="69"/>
      <c r="H44" s="46"/>
      <c r="I44" s="137"/>
      <c r="J44" s="46"/>
      <c r="K44" s="137"/>
    </row>
    <row r="45" spans="1:11" ht="15" customHeight="1">
      <c r="A45" s="30" t="s">
        <v>33</v>
      </c>
      <c r="B45" s="18"/>
      <c r="C45" s="18"/>
      <c r="D45" s="18"/>
      <c r="E45" s="95">
        <f>SUM(E40:E44)</f>
        <v>865.77</v>
      </c>
      <c r="F45" s="125">
        <f>SUM(F40:F44)</f>
        <v>0</v>
      </c>
      <c r="G45" s="77">
        <f>SUM(G40:G44)</f>
        <v>923.975</v>
      </c>
      <c r="H45" s="78" t="s">
        <v>8</v>
      </c>
      <c r="I45" s="114">
        <f>SUM(I40:I44)</f>
        <v>891.8039999999999</v>
      </c>
      <c r="J45" s="78">
        <f>SUM(J40:J44)</f>
        <v>1144.4279999999999</v>
      </c>
      <c r="K45" s="114" t="s">
        <v>8</v>
      </c>
    </row>
    <row r="46" spans="1:11" ht="15" customHeight="1">
      <c r="A46" s="29" t="s">
        <v>34</v>
      </c>
      <c r="B46" s="9"/>
      <c r="C46" s="9"/>
      <c r="D46" s="9"/>
      <c r="E46" s="93">
        <f>E45+E39</f>
        <v>1777.1659999999997</v>
      </c>
      <c r="F46" s="124">
        <f>F45+F39</f>
        <v>0</v>
      </c>
      <c r="G46" s="71">
        <f>G45+G39</f>
        <v>1830.909</v>
      </c>
      <c r="H46" s="49" t="s">
        <v>8</v>
      </c>
      <c r="I46" s="100">
        <f>I39+I45</f>
        <v>1773.884</v>
      </c>
      <c r="J46" s="49">
        <f>J39+J45</f>
        <v>2074.716</v>
      </c>
      <c r="K46" s="100" t="s">
        <v>8</v>
      </c>
    </row>
    <row r="47" spans="1:11" ht="15" customHeight="1">
      <c r="A47" s="27" t="s">
        <v>35</v>
      </c>
      <c r="B47" s="3"/>
      <c r="C47" s="3"/>
      <c r="D47" s="3"/>
      <c r="E47" s="70">
        <v>686.2199999999998</v>
      </c>
      <c r="F47" s="138"/>
      <c r="G47" s="70">
        <v>718.7719999999999</v>
      </c>
      <c r="H47" s="44"/>
      <c r="I47" s="138">
        <v>594.244</v>
      </c>
      <c r="J47" s="44">
        <v>736.8879999999999</v>
      </c>
      <c r="K47" s="138"/>
    </row>
    <row r="48" spans="1:11" ht="15" customHeight="1">
      <c r="A48" s="27" t="s">
        <v>84</v>
      </c>
      <c r="B48" s="3"/>
      <c r="C48" s="3"/>
      <c r="D48" s="3"/>
      <c r="E48" s="70"/>
      <c r="F48" s="138"/>
      <c r="G48" s="70"/>
      <c r="H48" s="44"/>
      <c r="I48" s="138"/>
      <c r="J48" s="44"/>
      <c r="K48" s="138"/>
    </row>
    <row r="49" spans="1:11" ht="15" customHeight="1">
      <c r="A49" s="27" t="s">
        <v>36</v>
      </c>
      <c r="B49" s="3"/>
      <c r="C49" s="3"/>
      <c r="D49" s="3"/>
      <c r="E49" s="70">
        <v>10.959</v>
      </c>
      <c r="F49" s="138"/>
      <c r="G49" s="70">
        <v>11.947</v>
      </c>
      <c r="H49" s="44"/>
      <c r="I49" s="138">
        <v>11.112</v>
      </c>
      <c r="J49" s="44">
        <v>18.734</v>
      </c>
      <c r="K49" s="138"/>
    </row>
    <row r="50" spans="1:11" ht="15" customHeight="1">
      <c r="A50" s="27" t="s">
        <v>37</v>
      </c>
      <c r="B50" s="3"/>
      <c r="C50" s="3"/>
      <c r="D50" s="3"/>
      <c r="E50" s="70">
        <v>24.547</v>
      </c>
      <c r="F50" s="138"/>
      <c r="G50" s="70">
        <v>24.116999999999997</v>
      </c>
      <c r="H50" s="44"/>
      <c r="I50" s="138">
        <v>32.266</v>
      </c>
      <c r="J50" s="44">
        <v>47.189</v>
      </c>
      <c r="K50" s="138"/>
    </row>
    <row r="51" spans="1:11" ht="15" customHeight="1">
      <c r="A51" s="27" t="s">
        <v>38</v>
      </c>
      <c r="B51" s="3"/>
      <c r="C51" s="3"/>
      <c r="D51" s="3"/>
      <c r="E51" s="70">
        <v>555.365</v>
      </c>
      <c r="F51" s="138"/>
      <c r="G51" s="70">
        <v>552.38</v>
      </c>
      <c r="H51" s="44"/>
      <c r="I51" s="138">
        <v>576.626</v>
      </c>
      <c r="J51" s="44">
        <v>628.2829999999999</v>
      </c>
      <c r="K51" s="138"/>
    </row>
    <row r="52" spans="1:11" ht="15" customHeight="1">
      <c r="A52" s="27" t="s">
        <v>39</v>
      </c>
      <c r="B52" s="3"/>
      <c r="C52" s="3"/>
      <c r="D52" s="3"/>
      <c r="E52" s="70">
        <v>498.614</v>
      </c>
      <c r="F52" s="138"/>
      <c r="G52" s="70">
        <v>522.232</v>
      </c>
      <c r="H52" s="44"/>
      <c r="I52" s="138">
        <v>548.39</v>
      </c>
      <c r="J52" s="44">
        <v>632.376</v>
      </c>
      <c r="K52" s="138"/>
    </row>
    <row r="53" spans="1:11" ht="15" customHeight="1">
      <c r="A53" s="27" t="s">
        <v>77</v>
      </c>
      <c r="B53" s="3"/>
      <c r="C53" s="3"/>
      <c r="D53" s="3"/>
      <c r="E53" s="70">
        <v>1.461</v>
      </c>
      <c r="F53" s="138"/>
      <c r="G53" s="70">
        <v>1.461</v>
      </c>
      <c r="H53" s="44"/>
      <c r="I53" s="138">
        <v>11.246</v>
      </c>
      <c r="J53" s="44">
        <v>11.246</v>
      </c>
      <c r="K53" s="138"/>
    </row>
    <row r="54" spans="1:11" ht="15" customHeight="1">
      <c r="A54" s="28" t="s">
        <v>40</v>
      </c>
      <c r="B54" s="21"/>
      <c r="C54" s="21"/>
      <c r="D54" s="21"/>
      <c r="E54" s="69"/>
      <c r="F54" s="137"/>
      <c r="G54" s="69"/>
      <c r="H54" s="46"/>
      <c r="I54" s="137"/>
      <c r="J54" s="46"/>
      <c r="K54" s="137"/>
    </row>
    <row r="55" spans="1:11" ht="15" customHeight="1">
      <c r="A55" s="29" t="s">
        <v>41</v>
      </c>
      <c r="B55" s="9"/>
      <c r="C55" s="9"/>
      <c r="D55" s="9"/>
      <c r="E55" s="93">
        <f>SUM(E47:E54)</f>
        <v>1777.166</v>
      </c>
      <c r="F55" s="124">
        <f>SUM(F47:F54)</f>
        <v>0</v>
      </c>
      <c r="G55" s="71">
        <f>SUM(G47:G54)</f>
        <v>1830.9089999999999</v>
      </c>
      <c r="H55" s="49" t="s">
        <v>8</v>
      </c>
      <c r="I55" s="100">
        <f>SUM(I47:I54)</f>
        <v>1773.884</v>
      </c>
      <c r="J55" s="49">
        <f>SUM(J47:J54)</f>
        <v>2074.716</v>
      </c>
      <c r="K55" s="100" t="s">
        <v>8</v>
      </c>
    </row>
    <row r="56" spans="1:11" ht="15" customHeight="1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</row>
    <row r="57" spans="1:11" ht="12.75" customHeight="1">
      <c r="A57" s="62"/>
      <c r="B57" s="52"/>
      <c r="C57" s="54"/>
      <c r="D57" s="54"/>
      <c r="E57" s="55">
        <f aca="true" t="shared" si="8" ref="E57:K57">E$3</f>
        <v>2014</v>
      </c>
      <c r="F57" s="55">
        <f t="shared" si="8"/>
        <v>2013</v>
      </c>
      <c r="G57" s="55">
        <f t="shared" si="8"/>
        <v>2013</v>
      </c>
      <c r="H57" s="55">
        <f t="shared" si="8"/>
        <v>2012</v>
      </c>
      <c r="I57" s="55">
        <f t="shared" si="8"/>
        <v>2012</v>
      </c>
      <c r="J57" s="55">
        <f t="shared" si="8"/>
        <v>2011</v>
      </c>
      <c r="K57" s="55">
        <f t="shared" si="8"/>
        <v>2010</v>
      </c>
    </row>
    <row r="58" spans="1:11" ht="12.75" customHeight="1">
      <c r="A58" s="56"/>
      <c r="B58" s="56"/>
      <c r="C58" s="54"/>
      <c r="D58" s="54"/>
      <c r="E58" s="74"/>
      <c r="F58" s="74"/>
      <c r="G58" s="74"/>
      <c r="H58" s="74"/>
      <c r="I58" s="74"/>
      <c r="J58" s="74">
        <f>IF(J$4="","",J$4)</f>
      </c>
      <c r="K58" s="74"/>
    </row>
    <row r="59" spans="1:11" s="16" customFormat="1" ht="15" customHeight="1">
      <c r="A59" s="62" t="s">
        <v>81</v>
      </c>
      <c r="B59" s="61"/>
      <c r="C59" s="57"/>
      <c r="D59" s="57"/>
      <c r="E59" s="75"/>
      <c r="F59" s="75"/>
      <c r="G59" s="75"/>
      <c r="H59" s="75"/>
      <c r="I59" s="75"/>
      <c r="J59" s="75"/>
      <c r="K59" s="75"/>
    </row>
    <row r="60" spans="5:11" ht="1.5" customHeight="1">
      <c r="E60" s="76"/>
      <c r="F60" s="76"/>
      <c r="G60" s="76"/>
      <c r="H60" s="76"/>
      <c r="I60" s="76"/>
      <c r="J60" s="36"/>
      <c r="K60" s="36"/>
    </row>
    <row r="61" spans="1:11" ht="24.75" customHeight="1">
      <c r="A61" s="200" t="s">
        <v>42</v>
      </c>
      <c r="B61" s="200"/>
      <c r="C61" s="8"/>
      <c r="D61" s="8"/>
      <c r="E61" s="68">
        <v>1.7560000000000002</v>
      </c>
      <c r="F61" s="136"/>
      <c r="G61" s="68"/>
      <c r="H61" s="47"/>
      <c r="I61" s="136">
        <v>46.69800000000001</v>
      </c>
      <c r="J61" s="47"/>
      <c r="K61" s="136"/>
    </row>
    <row r="62" spans="1:11" ht="15" customHeight="1">
      <c r="A62" s="202" t="s">
        <v>43</v>
      </c>
      <c r="B62" s="202"/>
      <c r="C62" s="22"/>
      <c r="D62" s="22"/>
      <c r="E62" s="69">
        <v>-19.603</v>
      </c>
      <c r="F62" s="137"/>
      <c r="G62" s="69"/>
      <c r="H62" s="46"/>
      <c r="I62" s="137">
        <v>-12.683999999999996</v>
      </c>
      <c r="J62" s="46"/>
      <c r="K62" s="137"/>
    </row>
    <row r="63" spans="1:11" ht="16.5" customHeight="1">
      <c r="A63" s="206" t="s">
        <v>44</v>
      </c>
      <c r="B63" s="206"/>
      <c r="C63" s="24"/>
      <c r="D63" s="24"/>
      <c r="E63" s="73">
        <f>SUM(E61:E62)</f>
        <v>-17.847</v>
      </c>
      <c r="F63" s="127" t="s">
        <v>8</v>
      </c>
      <c r="G63" s="71" t="s">
        <v>8</v>
      </c>
      <c r="H63" s="49" t="s">
        <v>8</v>
      </c>
      <c r="I63" s="100">
        <f>SUM(I61:I62)</f>
        <v>34.01400000000001</v>
      </c>
      <c r="J63" s="49" t="s">
        <v>8</v>
      </c>
      <c r="K63" s="100" t="s">
        <v>8</v>
      </c>
    </row>
    <row r="64" spans="1:11" ht="15" customHeight="1">
      <c r="A64" s="200" t="s">
        <v>45</v>
      </c>
      <c r="B64" s="200"/>
      <c r="C64" s="3"/>
      <c r="D64" s="3"/>
      <c r="E64" s="70">
        <v>-13.914</v>
      </c>
      <c r="F64" s="138"/>
      <c r="G64" s="70"/>
      <c r="H64" s="44"/>
      <c r="I64" s="138">
        <v>-28.711</v>
      </c>
      <c r="J64" s="44"/>
      <c r="K64" s="138"/>
    </row>
    <row r="65" spans="1:11" ht="15" customHeight="1">
      <c r="A65" s="202" t="s">
        <v>78</v>
      </c>
      <c r="B65" s="202"/>
      <c r="C65" s="21"/>
      <c r="D65" s="21"/>
      <c r="E65" s="69"/>
      <c r="F65" s="137"/>
      <c r="G65" s="69"/>
      <c r="H65" s="46"/>
      <c r="I65" s="137"/>
      <c r="J65" s="46"/>
      <c r="K65" s="137"/>
    </row>
    <row r="66" spans="1:11" s="39" customFormat="1" ht="16.5" customHeight="1">
      <c r="A66" s="126" t="s">
        <v>46</v>
      </c>
      <c r="B66" s="126"/>
      <c r="C66" s="25"/>
      <c r="D66" s="25"/>
      <c r="E66" s="73">
        <f>SUM(E63:E65)</f>
        <v>-31.761000000000003</v>
      </c>
      <c r="F66" s="127" t="s">
        <v>8</v>
      </c>
      <c r="G66" s="71" t="s">
        <v>8</v>
      </c>
      <c r="H66" s="49" t="s">
        <v>8</v>
      </c>
      <c r="I66" s="100">
        <f>SUM(I63:I65)</f>
        <v>5.3030000000000115</v>
      </c>
      <c r="J66" s="49" t="s">
        <v>8</v>
      </c>
      <c r="K66" s="100" t="s">
        <v>8</v>
      </c>
    </row>
    <row r="67" spans="1:11" ht="15" customHeight="1">
      <c r="A67" s="202" t="s">
        <v>47</v>
      </c>
      <c r="B67" s="202"/>
      <c r="C67" s="26"/>
      <c r="D67" s="26"/>
      <c r="E67" s="69"/>
      <c r="F67" s="137"/>
      <c r="G67" s="69"/>
      <c r="H67" s="46"/>
      <c r="I67" s="137"/>
      <c r="J67" s="46"/>
      <c r="K67" s="137"/>
    </row>
    <row r="68" spans="1:11" ht="16.5" customHeight="1">
      <c r="A68" s="206" t="s">
        <v>48</v>
      </c>
      <c r="B68" s="206"/>
      <c r="C68" s="9"/>
      <c r="D68" s="9"/>
      <c r="E68" s="73">
        <f>SUM(E66:E67)</f>
        <v>-31.761000000000003</v>
      </c>
      <c r="F68" s="127" t="s">
        <v>8</v>
      </c>
      <c r="G68" s="71" t="s">
        <v>8</v>
      </c>
      <c r="H68" s="49" t="s">
        <v>8</v>
      </c>
      <c r="I68" s="100">
        <f>SUM(I66:I67)</f>
        <v>5.3030000000000115</v>
      </c>
      <c r="J68" s="49" t="s">
        <v>8</v>
      </c>
      <c r="K68" s="100" t="s">
        <v>8</v>
      </c>
    </row>
    <row r="69" spans="1:11" ht="15" customHeight="1">
      <c r="A69" s="200" t="s">
        <v>49</v>
      </c>
      <c r="B69" s="200"/>
      <c r="C69" s="3"/>
      <c r="D69" s="3"/>
      <c r="E69" s="70">
        <v>2.2359999999999998</v>
      </c>
      <c r="F69" s="138"/>
      <c r="G69" s="70"/>
      <c r="H69" s="44"/>
      <c r="I69" s="138">
        <v>-53.546</v>
      </c>
      <c r="J69" s="44"/>
      <c r="K69" s="138"/>
    </row>
    <row r="70" spans="1:11" ht="15" customHeight="1">
      <c r="A70" s="200" t="s">
        <v>50</v>
      </c>
      <c r="B70" s="200"/>
      <c r="C70" s="3"/>
      <c r="D70" s="3"/>
      <c r="E70" s="70"/>
      <c r="F70" s="138"/>
      <c r="G70" s="70"/>
      <c r="H70" s="44"/>
      <c r="I70" s="138"/>
      <c r="J70" s="44"/>
      <c r="K70" s="138"/>
    </row>
    <row r="71" spans="1:11" ht="15" customHeight="1">
      <c r="A71" s="200" t="s">
        <v>51</v>
      </c>
      <c r="B71" s="200"/>
      <c r="C71" s="3"/>
      <c r="D71" s="3"/>
      <c r="E71" s="70">
        <v>-25.434</v>
      </c>
      <c r="F71" s="138"/>
      <c r="G71" s="70"/>
      <c r="H71" s="44"/>
      <c r="I71" s="138">
        <v>-135.191</v>
      </c>
      <c r="J71" s="44"/>
      <c r="K71" s="138"/>
    </row>
    <row r="72" spans="1:11" ht="15" customHeight="1">
      <c r="A72" s="202" t="s">
        <v>52</v>
      </c>
      <c r="B72" s="202"/>
      <c r="C72" s="21"/>
      <c r="D72" s="21"/>
      <c r="E72" s="69">
        <v>32.608</v>
      </c>
      <c r="F72" s="137"/>
      <c r="G72" s="69"/>
      <c r="H72" s="46"/>
      <c r="I72" s="137">
        <v>183.434</v>
      </c>
      <c r="J72" s="46"/>
      <c r="K72" s="137"/>
    </row>
    <row r="73" spans="1:11" ht="16.5" customHeight="1">
      <c r="A73" s="32" t="s">
        <v>53</v>
      </c>
      <c r="B73" s="32"/>
      <c r="C73" s="19"/>
      <c r="D73" s="19"/>
      <c r="E73" s="77">
        <f>SUM(E69:E72)</f>
        <v>9.409999999999997</v>
      </c>
      <c r="F73" s="114" t="s">
        <v>8</v>
      </c>
      <c r="G73" s="72" t="s">
        <v>8</v>
      </c>
      <c r="H73" s="48" t="s">
        <v>8</v>
      </c>
      <c r="I73" s="140">
        <f>SUM(I69:I72)</f>
        <v>-5.302999999999997</v>
      </c>
      <c r="J73" s="48" t="s">
        <v>8</v>
      </c>
      <c r="K73" s="140" t="s">
        <v>8</v>
      </c>
    </row>
    <row r="74" spans="1:11" ht="16.5" customHeight="1">
      <c r="A74" s="206" t="s">
        <v>54</v>
      </c>
      <c r="B74" s="206"/>
      <c r="C74" s="9"/>
      <c r="D74" s="9"/>
      <c r="E74" s="73">
        <f>E68+E73</f>
        <v>-22.351000000000006</v>
      </c>
      <c r="F74" s="127" t="s">
        <v>8</v>
      </c>
      <c r="G74" s="71" t="s">
        <v>8</v>
      </c>
      <c r="H74" s="49" t="s">
        <v>8</v>
      </c>
      <c r="I74" s="100">
        <f>I68+I73</f>
        <v>1.4210854715202004E-14</v>
      </c>
      <c r="J74" s="49" t="s">
        <v>8</v>
      </c>
      <c r="K74" s="100" t="s">
        <v>8</v>
      </c>
    </row>
    <row r="75" spans="1:11" ht="15" customHeight="1">
      <c r="A75" s="9"/>
      <c r="B75" s="9"/>
      <c r="C75" s="9"/>
      <c r="D75" s="9"/>
      <c r="E75" s="45"/>
      <c r="F75" s="45"/>
      <c r="G75" s="45"/>
      <c r="H75" s="45"/>
      <c r="I75" s="45"/>
      <c r="J75" s="44"/>
      <c r="K75" s="44"/>
    </row>
    <row r="76" spans="1:11" ht="12.75" customHeight="1">
      <c r="A76" s="62"/>
      <c r="B76" s="52"/>
      <c r="C76" s="54"/>
      <c r="D76" s="54"/>
      <c r="E76" s="55">
        <f aca="true" t="shared" si="9" ref="E76:K76">E$3</f>
        <v>2014</v>
      </c>
      <c r="F76" s="55">
        <f t="shared" si="9"/>
        <v>2013</v>
      </c>
      <c r="G76" s="55">
        <f t="shared" si="9"/>
        <v>2013</v>
      </c>
      <c r="H76" s="55">
        <f t="shared" si="9"/>
        <v>2012</v>
      </c>
      <c r="I76" s="55">
        <f t="shared" si="9"/>
        <v>2012</v>
      </c>
      <c r="J76" s="55">
        <f t="shared" si="9"/>
        <v>2011</v>
      </c>
      <c r="K76" s="55">
        <f t="shared" si="9"/>
        <v>2010</v>
      </c>
    </row>
    <row r="77" spans="1:11" ht="12.75" customHeight="1">
      <c r="A77" s="56"/>
      <c r="B77" s="56"/>
      <c r="C77" s="54"/>
      <c r="D77" s="54"/>
      <c r="E77" s="55"/>
      <c r="F77" s="55"/>
      <c r="G77" s="55"/>
      <c r="H77" s="55"/>
      <c r="I77" s="55"/>
      <c r="J77" s="55">
        <f>IF(J$4="","",J$4)</f>
      </c>
      <c r="K77" s="55"/>
    </row>
    <row r="78" spans="1:11" s="16" customFormat="1" ht="15" customHeight="1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</row>
    <row r="79" ht="1.5" customHeight="1"/>
    <row r="80" spans="1:11" ht="15" customHeight="1">
      <c r="A80" s="200" t="s">
        <v>56</v>
      </c>
      <c r="B80" s="200"/>
      <c r="C80" s="6"/>
      <c r="D80" s="6"/>
      <c r="E80" s="63">
        <f>IF(E7=0,"",IF(E14=0,"",(E14/E7))*100)</f>
        <v>0.784371711725332</v>
      </c>
      <c r="F80" s="99">
        <f>IF(F7=0,"",IF(F14=0,"",(F14/F7))*100)</f>
        <v>-2.1683550410033705</v>
      </c>
      <c r="G80" s="97">
        <f>IF(G7=0,"",IF(G14=0,"",(G14/G7))*100)</f>
        <v>1.0485117277073677</v>
      </c>
      <c r="H80" s="50">
        <f>IF(H14=0,"-",IF(H7=0,"-",H14/H7))*100</f>
        <v>2.3981388780532837</v>
      </c>
      <c r="I80" s="146">
        <f>IF(I14=0,"-",IF(I7=0,"-",I14/I7))*100</f>
        <v>2.050115450804469</v>
      </c>
      <c r="J80" s="50">
        <f>IF(J14=0,"-",IF(J7=0,"-",J14/J7))*100</f>
        <v>3.5556486444148523</v>
      </c>
      <c r="K80" s="146">
        <f>IF(K14=0,"-",IF(K7=0,"-",K14/K7))*100</f>
        <v>-0.5205618001885524</v>
      </c>
    </row>
    <row r="81" spans="1:12" ht="15" customHeight="1">
      <c r="A81" s="200" t="s">
        <v>57</v>
      </c>
      <c r="B81" s="200"/>
      <c r="C81" s="6"/>
      <c r="D81" s="6"/>
      <c r="E81" s="63">
        <f aca="true" t="shared" si="10" ref="E81:K81">IF(E20=0,"-",IF(E7=0,"-",E20/E7)*100)</f>
        <v>-0.7702729654821536</v>
      </c>
      <c r="F81" s="99">
        <f t="shared" si="10"/>
        <v>-4.1839524039234535</v>
      </c>
      <c r="G81" s="63">
        <f t="shared" si="10"/>
        <v>-0.39929307117850343</v>
      </c>
      <c r="H81" s="50">
        <f t="shared" si="10"/>
        <v>0.5602044689953303</v>
      </c>
      <c r="I81" s="99">
        <f t="shared" si="10"/>
        <v>0.21607859331591422</v>
      </c>
      <c r="J81" s="50">
        <f t="shared" si="10"/>
        <v>1.8333337995546621</v>
      </c>
      <c r="K81" s="99">
        <f t="shared" si="10"/>
        <v>-2.813087822059398</v>
      </c>
      <c r="L81" s="13"/>
    </row>
    <row r="82" spans="1:12" ht="15" customHeight="1">
      <c r="A82" s="200" t="s">
        <v>58</v>
      </c>
      <c r="B82" s="200"/>
      <c r="C82" s="7"/>
      <c r="D82" s="7"/>
      <c r="E82" s="63" t="s">
        <v>8</v>
      </c>
      <c r="F82" s="99" t="s">
        <v>8</v>
      </c>
      <c r="G82" s="188" t="s">
        <v>8</v>
      </c>
      <c r="H82" s="99" t="str">
        <f>IF((H47=0),"-",(H24/((H47+K47)/2)*100))</f>
        <v>-</v>
      </c>
      <c r="I82" s="50">
        <f>IF((I47=0),"-",(I24/((I47+J47)/2)*100))</f>
        <v>-1.8328760784054106</v>
      </c>
      <c r="J82" s="50" t="s">
        <v>8</v>
      </c>
      <c r="K82" s="99" t="str">
        <f>IF((K47=0),"-",(K24/((K47+#REF!)/2)*100))</f>
        <v>-</v>
      </c>
      <c r="L82" s="13"/>
    </row>
    <row r="83" spans="1:12" ht="15" customHeight="1">
      <c r="A83" s="200" t="s">
        <v>59</v>
      </c>
      <c r="B83" s="200"/>
      <c r="C83" s="7"/>
      <c r="D83" s="7"/>
      <c r="E83" s="63" t="s">
        <v>8</v>
      </c>
      <c r="F83" s="99" t="s">
        <v>8</v>
      </c>
      <c r="G83" s="188" t="s">
        <v>8</v>
      </c>
      <c r="H83" s="99" t="str">
        <f>IF((H47=0),"-",((H17+H18)/((H47+H48+H49+H51+K47+K48+K49+K51)/2)*100))</f>
        <v>-</v>
      </c>
      <c r="I83" s="50">
        <f>IF((I47=0),"-",((I17+I18)/((I47+I48+I49+I51+J47+J48+J49+J51)/2)*100))</f>
        <v>4.138373981395146</v>
      </c>
      <c r="J83" s="50" t="s">
        <v>8</v>
      </c>
      <c r="K83" s="99" t="str">
        <f>IF((K47=0),"-",((K17+K18)/((K47+K48+K49+K51+#REF!+#REF!+#REF!+#REF!)/2)*100))</f>
        <v>-</v>
      </c>
      <c r="L83" s="13"/>
    </row>
    <row r="84" spans="1:12" ht="15" customHeight="1">
      <c r="A84" s="200" t="s">
        <v>60</v>
      </c>
      <c r="B84" s="200"/>
      <c r="C84" s="6"/>
      <c r="D84" s="6"/>
      <c r="E84" s="67">
        <f aca="true" t="shared" si="11" ref="E84:K84">IF(E47=0,"-",((E47+E48)/E55*100))</f>
        <v>38.61316275463293</v>
      </c>
      <c r="F84" s="101" t="str">
        <f t="shared" si="11"/>
        <v>-</v>
      </c>
      <c r="G84" s="67">
        <f t="shared" si="11"/>
        <v>39.2576583544021</v>
      </c>
      <c r="H84" s="176" t="str">
        <f t="shared" si="11"/>
        <v>-</v>
      </c>
      <c r="I84" s="101">
        <f t="shared" si="11"/>
        <v>33.499597493409944</v>
      </c>
      <c r="J84" s="176">
        <f t="shared" si="11"/>
        <v>35.517535894069354</v>
      </c>
      <c r="K84" s="101" t="str">
        <f t="shared" si="11"/>
        <v>-</v>
      </c>
      <c r="L84" s="13"/>
    </row>
    <row r="85" spans="1:12" ht="15" customHeight="1">
      <c r="A85" s="200" t="s">
        <v>61</v>
      </c>
      <c r="B85" s="200"/>
      <c r="C85" s="6"/>
      <c r="D85" s="6"/>
      <c r="E85" s="64">
        <f aca="true" t="shared" si="12" ref="E85:K85">IF((E51+E49-E43-E41-E37)=0,"-",(E51+E49-E43-E41-E37))</f>
        <v>566.324</v>
      </c>
      <c r="F85" s="102" t="str">
        <f t="shared" si="12"/>
        <v>-</v>
      </c>
      <c r="G85" s="64">
        <f t="shared" si="12"/>
        <v>541.976</v>
      </c>
      <c r="H85" s="1" t="str">
        <f t="shared" si="12"/>
        <v>-</v>
      </c>
      <c r="I85" s="102">
        <f t="shared" si="12"/>
        <v>587.7379999999999</v>
      </c>
      <c r="J85" s="1">
        <f t="shared" si="12"/>
        <v>647.0169999999999</v>
      </c>
      <c r="K85" s="102" t="str">
        <f t="shared" si="12"/>
        <v>-</v>
      </c>
      <c r="L85" s="13"/>
    </row>
    <row r="86" spans="1:11" ht="15" customHeight="1">
      <c r="A86" s="200" t="s">
        <v>62</v>
      </c>
      <c r="B86" s="200"/>
      <c r="C86" s="3"/>
      <c r="D86" s="3"/>
      <c r="E86" s="65">
        <f aca="true" t="shared" si="13" ref="E86:K86">IF((E47=0),"-",((E51+E49)/(E47+E48)))</f>
        <v>0.8252805222814843</v>
      </c>
      <c r="F86" s="103" t="str">
        <f t="shared" si="13"/>
        <v>-</v>
      </c>
      <c r="G86" s="65">
        <f t="shared" si="13"/>
        <v>0.7851265769952086</v>
      </c>
      <c r="H86" s="33" t="str">
        <f t="shared" si="13"/>
        <v>-</v>
      </c>
      <c r="I86" s="103">
        <f t="shared" si="13"/>
        <v>0.9890516353551738</v>
      </c>
      <c r="J86" s="33">
        <f t="shared" si="13"/>
        <v>0.8780398106632216</v>
      </c>
      <c r="K86" s="103" t="str">
        <f t="shared" si="13"/>
        <v>-</v>
      </c>
    </row>
    <row r="87" spans="1:11" ht="15" customHeight="1">
      <c r="A87" s="202" t="s">
        <v>63</v>
      </c>
      <c r="B87" s="202"/>
      <c r="C87" s="21"/>
      <c r="D87" s="21"/>
      <c r="E87" s="66" t="s">
        <v>8</v>
      </c>
      <c r="F87" s="147" t="s">
        <v>8</v>
      </c>
      <c r="G87" s="66">
        <v>2291</v>
      </c>
      <c r="H87" s="17">
        <v>2437</v>
      </c>
      <c r="I87" s="147">
        <v>2437</v>
      </c>
      <c r="J87" s="17">
        <v>2442</v>
      </c>
      <c r="K87" s="147">
        <v>2373</v>
      </c>
    </row>
    <row r="88" spans="1:11" ht="15" customHeight="1">
      <c r="A88" s="120" t="s">
        <v>93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</row>
    <row r="89" spans="1:11" ht="15" customHeight="1">
      <c r="A89" s="121" t="s">
        <v>94</v>
      </c>
      <c r="B89" s="5"/>
      <c r="C89" s="5"/>
      <c r="D89" s="5"/>
      <c r="E89" s="121"/>
      <c r="F89" s="121"/>
      <c r="G89" s="121"/>
      <c r="H89" s="121"/>
      <c r="I89" s="121"/>
      <c r="J89" s="5"/>
      <c r="K89" s="5"/>
    </row>
    <row r="90" spans="1:11" ht="15">
      <c r="A90" s="121" t="s">
        <v>110</v>
      </c>
      <c r="B90" s="121"/>
      <c r="C90" s="121"/>
      <c r="D90" s="121"/>
      <c r="E90" s="121"/>
      <c r="F90" s="121"/>
      <c r="G90" s="121"/>
      <c r="H90" s="121"/>
      <c r="I90" s="121"/>
      <c r="J90" s="122"/>
      <c r="K90" s="122"/>
    </row>
    <row r="91" spans="1:11" ht="15">
      <c r="A91" s="121" t="s">
        <v>128</v>
      </c>
      <c r="B91" s="121"/>
      <c r="C91" s="121"/>
      <c r="D91" s="121"/>
      <c r="E91" s="42"/>
      <c r="F91" s="42"/>
      <c r="G91" s="42"/>
      <c r="H91" s="42"/>
      <c r="I91" s="42"/>
      <c r="J91" s="122"/>
      <c r="K91" s="122"/>
    </row>
    <row r="92" spans="1:11" ht="15">
      <c r="A92" s="121"/>
      <c r="B92" s="20"/>
      <c r="C92" s="20"/>
      <c r="D92" s="20"/>
      <c r="E92" s="42"/>
      <c r="F92" s="42"/>
      <c r="G92" s="42"/>
      <c r="H92" s="42"/>
      <c r="I92" s="42"/>
      <c r="J92" s="20"/>
      <c r="K92" s="20"/>
    </row>
    <row r="93" spans="1:11" ht="15">
      <c r="A93" s="121"/>
      <c r="B93" s="20"/>
      <c r="C93" s="20"/>
      <c r="D93" s="20"/>
      <c r="E93" s="42"/>
      <c r="F93" s="42"/>
      <c r="G93" s="42"/>
      <c r="H93" s="42"/>
      <c r="I93" s="42"/>
      <c r="J93" s="20"/>
      <c r="K93" s="20"/>
    </row>
    <row r="94" spans="1:11" ht="15">
      <c r="A94" s="20"/>
      <c r="B94" s="20"/>
      <c r="C94" s="20"/>
      <c r="D94" s="20"/>
      <c r="E94" s="42"/>
      <c r="F94" s="42"/>
      <c r="G94" s="42"/>
      <c r="H94" s="42"/>
      <c r="I94" s="42"/>
      <c r="J94" s="20"/>
      <c r="K94" s="20"/>
    </row>
    <row r="95" spans="1:11" ht="15">
      <c r="A95" s="20"/>
      <c r="B95" s="20"/>
      <c r="C95" s="20"/>
      <c r="D95" s="20"/>
      <c r="E95" s="42"/>
      <c r="F95" s="42"/>
      <c r="G95" s="42"/>
      <c r="H95" s="42"/>
      <c r="I95" s="42"/>
      <c r="J95" s="20"/>
      <c r="K95" s="20"/>
    </row>
    <row r="96" spans="1:11" ht="15">
      <c r="A96" s="20"/>
      <c r="B96" s="20"/>
      <c r="C96" s="20"/>
      <c r="D96" s="20"/>
      <c r="E96" s="42"/>
      <c r="F96" s="42"/>
      <c r="G96" s="42"/>
      <c r="H96" s="42"/>
      <c r="I96" s="42"/>
      <c r="J96" s="20"/>
      <c r="K96" s="20"/>
    </row>
    <row r="97" spans="1:11" ht="15">
      <c r="A97" s="20"/>
      <c r="B97" s="20"/>
      <c r="C97" s="20"/>
      <c r="D97" s="20"/>
      <c r="E97" s="42"/>
      <c r="F97" s="42"/>
      <c r="G97" s="42"/>
      <c r="H97" s="42"/>
      <c r="I97" s="42"/>
      <c r="J97" s="20"/>
      <c r="K97" s="20"/>
    </row>
    <row r="98" spans="1:11" ht="15">
      <c r="A98" s="20"/>
      <c r="B98" s="20"/>
      <c r="C98" s="20"/>
      <c r="D98" s="20"/>
      <c r="E98" s="42"/>
      <c r="F98" s="42"/>
      <c r="G98" s="42"/>
      <c r="H98" s="42"/>
      <c r="I98" s="42"/>
      <c r="J98" s="20"/>
      <c r="K98" s="20"/>
    </row>
    <row r="99" spans="1:11" ht="15">
      <c r="A99" s="20"/>
      <c r="B99" s="20"/>
      <c r="C99" s="20"/>
      <c r="D99" s="20"/>
      <c r="E99" s="42"/>
      <c r="F99" s="42"/>
      <c r="G99" s="42"/>
      <c r="H99" s="42"/>
      <c r="I99" s="42"/>
      <c r="J99" s="20"/>
      <c r="K99" s="20"/>
    </row>
    <row r="100" spans="1:11" ht="15">
      <c r="A100" s="20"/>
      <c r="B100" s="20"/>
      <c r="C100" s="20"/>
      <c r="D100" s="20"/>
      <c r="E100" s="42"/>
      <c r="F100" s="42"/>
      <c r="G100" s="42"/>
      <c r="H100" s="42"/>
      <c r="I100" s="42"/>
      <c r="J100" s="20"/>
      <c r="K100" s="20"/>
    </row>
    <row r="101" spans="1:11" ht="15">
      <c r="A101" s="20"/>
      <c r="B101" s="20"/>
      <c r="C101" s="20"/>
      <c r="D101" s="20"/>
      <c r="E101" s="42"/>
      <c r="F101" s="42"/>
      <c r="G101" s="42"/>
      <c r="H101" s="42"/>
      <c r="I101" s="42"/>
      <c r="J101" s="20"/>
      <c r="K101" s="20"/>
    </row>
    <row r="102" spans="1:11" ht="15">
      <c r="A102" s="20"/>
      <c r="B102" s="20"/>
      <c r="C102" s="20"/>
      <c r="D102" s="20"/>
      <c r="E102" s="42"/>
      <c r="F102" s="42"/>
      <c r="G102" s="42"/>
      <c r="H102" s="42"/>
      <c r="I102" s="42"/>
      <c r="J102" s="20"/>
      <c r="K102" s="20"/>
    </row>
  </sheetData>
  <sheetProtection/>
  <mergeCells count="21">
    <mergeCell ref="A87:B87"/>
    <mergeCell ref="A81:B81"/>
    <mergeCell ref="A82:B82"/>
    <mergeCell ref="A84:B84"/>
    <mergeCell ref="A85:B85"/>
    <mergeCell ref="A83:B83"/>
    <mergeCell ref="A1:K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8" width="9.7109375" style="39" customWidth="1"/>
    <col min="9" max="10" width="9.7109375" style="0" customWidth="1"/>
  </cols>
  <sheetData>
    <row r="1" spans="1:10" ht="18" customHeight="1">
      <c r="A1" s="201" t="s">
        <v>73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5" customHeight="1">
      <c r="A2" s="29" t="s">
        <v>69</v>
      </c>
      <c r="B2" s="12"/>
      <c r="C2" s="12"/>
      <c r="D2" s="12"/>
      <c r="E2" s="41"/>
      <c r="F2" s="41"/>
      <c r="G2" s="41"/>
      <c r="H2" s="41"/>
      <c r="I2" s="13"/>
      <c r="J2" s="13"/>
    </row>
    <row r="3" spans="1:10" ht="12.75" customHeight="1">
      <c r="A3" s="52"/>
      <c r="B3" s="52"/>
      <c r="C3" s="57"/>
      <c r="D3" s="54"/>
      <c r="E3" s="55">
        <v>2014</v>
      </c>
      <c r="F3" s="55">
        <v>2013</v>
      </c>
      <c r="G3" s="55">
        <v>2013</v>
      </c>
      <c r="H3" s="55">
        <v>2012</v>
      </c>
      <c r="I3" s="55">
        <v>2011</v>
      </c>
      <c r="J3" s="55">
        <v>2010</v>
      </c>
    </row>
    <row r="4" spans="1:10" ht="12.75" customHeight="1">
      <c r="A4" s="56"/>
      <c r="B4" s="56"/>
      <c r="C4" s="57"/>
      <c r="D4" s="54"/>
      <c r="E4" s="55" t="s">
        <v>112</v>
      </c>
      <c r="F4" s="55" t="s">
        <v>112</v>
      </c>
      <c r="G4" s="55"/>
      <c r="H4" s="55"/>
      <c r="I4" s="55"/>
      <c r="J4" s="55"/>
    </row>
    <row r="5" spans="1:10" s="15" customFormat="1" ht="12.75" customHeight="1">
      <c r="A5" s="53" t="s">
        <v>9</v>
      </c>
      <c r="B5" s="59"/>
      <c r="C5" s="57"/>
      <c r="D5" s="57" t="s">
        <v>64</v>
      </c>
      <c r="E5" s="58"/>
      <c r="F5" s="58"/>
      <c r="G5" s="58"/>
      <c r="H5" s="58"/>
      <c r="I5" s="58"/>
      <c r="J5" s="58"/>
    </row>
    <row r="6" ht="1.5" customHeight="1"/>
    <row r="7" spans="1:11" ht="15" customHeight="1">
      <c r="A7" s="27" t="s">
        <v>10</v>
      </c>
      <c r="B7" s="6"/>
      <c r="C7" s="6"/>
      <c r="D7" s="6"/>
      <c r="E7" s="80">
        <v>32.188</v>
      </c>
      <c r="F7" s="115">
        <v>35.393</v>
      </c>
      <c r="G7" s="80">
        <v>143.015</v>
      </c>
      <c r="H7" s="81">
        <v>155.25900000000001</v>
      </c>
      <c r="I7" s="81">
        <v>118.84400000000001</v>
      </c>
      <c r="J7" s="115">
        <v>130.345</v>
      </c>
      <c r="K7" s="35"/>
    </row>
    <row r="8" spans="1:11" ht="15" customHeight="1">
      <c r="A8" s="27" t="s">
        <v>11</v>
      </c>
      <c r="B8" s="3"/>
      <c r="C8" s="3"/>
      <c r="D8" s="3"/>
      <c r="E8" s="82">
        <v>-30.291</v>
      </c>
      <c r="F8" s="143">
        <v>-32.93</v>
      </c>
      <c r="G8" s="82">
        <v>-130.882</v>
      </c>
      <c r="H8" s="83">
        <v>-139.054</v>
      </c>
      <c r="I8" s="83">
        <v>-112.819</v>
      </c>
      <c r="J8" s="143">
        <v>-124.61500000000001</v>
      </c>
      <c r="K8" s="35"/>
    </row>
    <row r="9" spans="1:11" ht="15" customHeight="1">
      <c r="A9" s="27" t="s">
        <v>12</v>
      </c>
      <c r="B9" s="3"/>
      <c r="C9" s="3"/>
      <c r="D9" s="3"/>
      <c r="E9" s="82">
        <v>0.049</v>
      </c>
      <c r="F9" s="143">
        <v>0.085</v>
      </c>
      <c r="G9" s="82">
        <v>0.099</v>
      </c>
      <c r="H9" s="83">
        <v>0.382</v>
      </c>
      <c r="I9" s="83">
        <v>0.084</v>
      </c>
      <c r="J9" s="143"/>
      <c r="K9" s="35"/>
    </row>
    <row r="10" spans="1:11" ht="15" customHeight="1">
      <c r="A10" s="27" t="s">
        <v>13</v>
      </c>
      <c r="B10" s="3"/>
      <c r="C10" s="3"/>
      <c r="D10" s="3"/>
      <c r="E10" s="82"/>
      <c r="F10" s="143"/>
      <c r="G10" s="82"/>
      <c r="H10" s="83"/>
      <c r="I10" s="83"/>
      <c r="J10" s="143"/>
      <c r="K10" s="35"/>
    </row>
    <row r="11" spans="1:11" ht="15" customHeight="1">
      <c r="A11" s="28" t="s">
        <v>14</v>
      </c>
      <c r="B11" s="21"/>
      <c r="C11" s="21"/>
      <c r="D11" s="21"/>
      <c r="E11" s="84"/>
      <c r="F11" s="144"/>
      <c r="G11" s="84"/>
      <c r="H11" s="85"/>
      <c r="I11" s="85"/>
      <c r="J11" s="144"/>
      <c r="K11" s="35"/>
    </row>
    <row r="12" spans="1:11" ht="15" customHeight="1">
      <c r="A12" s="10" t="s">
        <v>0</v>
      </c>
      <c r="B12" s="10"/>
      <c r="C12" s="10"/>
      <c r="D12" s="10"/>
      <c r="E12" s="80">
        <f aca="true" t="shared" si="0" ref="E12:J12">SUM(E7:E11)</f>
        <v>1.946000000000002</v>
      </c>
      <c r="F12" s="115">
        <f t="shared" si="0"/>
        <v>2.548000000000001</v>
      </c>
      <c r="G12" s="80">
        <f t="shared" si="0"/>
        <v>12.231999999999982</v>
      </c>
      <c r="H12" s="81">
        <f t="shared" si="0"/>
        <v>16.587000000000014</v>
      </c>
      <c r="I12" s="81">
        <f t="shared" si="0"/>
        <v>6.109000000000005</v>
      </c>
      <c r="J12" s="115">
        <f t="shared" si="0"/>
        <v>5.72999999999999</v>
      </c>
      <c r="K12" s="35"/>
    </row>
    <row r="13" spans="1:11" ht="15" customHeight="1">
      <c r="A13" s="28" t="s">
        <v>76</v>
      </c>
      <c r="B13" s="21"/>
      <c r="C13" s="21"/>
      <c r="D13" s="21"/>
      <c r="E13" s="84">
        <v>-0.537</v>
      </c>
      <c r="F13" s="144">
        <v>-0.599</v>
      </c>
      <c r="G13" s="84">
        <v>-2.5970000000000004</v>
      </c>
      <c r="H13" s="85">
        <v>-2.457</v>
      </c>
      <c r="I13" s="85">
        <v>-2.6759999999999997</v>
      </c>
      <c r="J13" s="144">
        <v>-2.947</v>
      </c>
      <c r="K13" s="35"/>
    </row>
    <row r="14" spans="1:11" ht="15" customHeight="1">
      <c r="A14" s="10" t="s">
        <v>1</v>
      </c>
      <c r="B14" s="10"/>
      <c r="C14" s="10"/>
      <c r="D14" s="10"/>
      <c r="E14" s="80">
        <f aca="true" t="shared" si="1" ref="E14:J14">SUM(E12:E13)</f>
        <v>1.409000000000002</v>
      </c>
      <c r="F14" s="115">
        <f t="shared" si="1"/>
        <v>1.949000000000001</v>
      </c>
      <c r="G14" s="80">
        <f t="shared" si="1"/>
        <v>9.63499999999998</v>
      </c>
      <c r="H14" s="81">
        <f t="shared" si="1"/>
        <v>14.130000000000013</v>
      </c>
      <c r="I14" s="81">
        <f t="shared" si="1"/>
        <v>3.4330000000000056</v>
      </c>
      <c r="J14" s="115">
        <f t="shared" si="1"/>
        <v>2.7829999999999897</v>
      </c>
      <c r="K14" s="35"/>
    </row>
    <row r="15" spans="1:11" ht="15" customHeight="1">
      <c r="A15" s="27" t="s">
        <v>16</v>
      </c>
      <c r="B15" s="4"/>
      <c r="C15" s="4"/>
      <c r="D15" s="4"/>
      <c r="E15" s="82"/>
      <c r="F15" s="143"/>
      <c r="G15" s="82"/>
      <c r="H15" s="83"/>
      <c r="I15" s="83"/>
      <c r="J15" s="143"/>
      <c r="K15" s="35"/>
    </row>
    <row r="16" spans="1:11" ht="15" customHeight="1">
      <c r="A16" s="28" t="s">
        <v>17</v>
      </c>
      <c r="B16" s="21"/>
      <c r="C16" s="21"/>
      <c r="D16" s="21"/>
      <c r="E16" s="84"/>
      <c r="F16" s="144"/>
      <c r="G16" s="84"/>
      <c r="H16" s="85"/>
      <c r="I16" s="85"/>
      <c r="J16" s="144">
        <v>-0.801</v>
      </c>
      <c r="K16" s="35"/>
    </row>
    <row r="17" spans="1:11" ht="15" customHeight="1">
      <c r="A17" s="10" t="s">
        <v>2</v>
      </c>
      <c r="B17" s="10"/>
      <c r="C17" s="10"/>
      <c r="D17" s="10"/>
      <c r="E17" s="80">
        <f aca="true" t="shared" si="2" ref="E17:J17">SUM(E14:E16)</f>
        <v>1.409000000000002</v>
      </c>
      <c r="F17" s="115">
        <f t="shared" si="2"/>
        <v>1.949000000000001</v>
      </c>
      <c r="G17" s="80">
        <f t="shared" si="2"/>
        <v>9.63499999999998</v>
      </c>
      <c r="H17" s="81">
        <f t="shared" si="2"/>
        <v>14.130000000000013</v>
      </c>
      <c r="I17" s="81">
        <f t="shared" si="2"/>
        <v>3.4330000000000056</v>
      </c>
      <c r="J17" s="115">
        <f t="shared" si="2"/>
        <v>1.9819999999999895</v>
      </c>
      <c r="K17" s="35"/>
    </row>
    <row r="18" spans="1:11" ht="15" customHeight="1">
      <c r="A18" s="27" t="s">
        <v>18</v>
      </c>
      <c r="B18" s="3"/>
      <c r="C18" s="3"/>
      <c r="D18" s="3"/>
      <c r="E18" s="82">
        <v>0.032</v>
      </c>
      <c r="F18" s="143">
        <v>0.02</v>
      </c>
      <c r="G18" s="82">
        <v>0.40599999999999997</v>
      </c>
      <c r="H18" s="83">
        <v>0.187</v>
      </c>
      <c r="I18" s="83">
        <v>1.13</v>
      </c>
      <c r="J18" s="143">
        <v>0.606</v>
      </c>
      <c r="K18" s="35"/>
    </row>
    <row r="19" spans="1:11" ht="15" customHeight="1">
      <c r="A19" s="28" t="s">
        <v>19</v>
      </c>
      <c r="B19" s="21"/>
      <c r="C19" s="21"/>
      <c r="D19" s="21"/>
      <c r="E19" s="84">
        <v>-0.699</v>
      </c>
      <c r="F19" s="144">
        <v>-0.9710000000000001</v>
      </c>
      <c r="G19" s="84">
        <v>-3.448</v>
      </c>
      <c r="H19" s="85">
        <v>-9.299</v>
      </c>
      <c r="I19" s="85">
        <v>-6.009</v>
      </c>
      <c r="J19" s="144">
        <v>-5.438000000000001</v>
      </c>
      <c r="K19" s="35"/>
    </row>
    <row r="20" spans="1:11" ht="15" customHeight="1">
      <c r="A20" s="10" t="s">
        <v>3</v>
      </c>
      <c r="B20" s="10"/>
      <c r="C20" s="10"/>
      <c r="D20" s="10"/>
      <c r="E20" s="80">
        <f aca="true" t="shared" si="3" ref="E20:J20">SUM(E17:E19)</f>
        <v>0.7420000000000021</v>
      </c>
      <c r="F20" s="115">
        <f t="shared" si="3"/>
        <v>0.9980000000000009</v>
      </c>
      <c r="G20" s="80">
        <f t="shared" si="3"/>
        <v>6.59299999999998</v>
      </c>
      <c r="H20" s="81">
        <f t="shared" si="3"/>
        <v>5.018000000000013</v>
      </c>
      <c r="I20" s="81">
        <f t="shared" si="3"/>
        <v>-1.4459999999999944</v>
      </c>
      <c r="J20" s="115">
        <f t="shared" si="3"/>
        <v>-2.850000000000011</v>
      </c>
      <c r="K20" s="35"/>
    </row>
    <row r="21" spans="1:11" ht="15" customHeight="1">
      <c r="A21" s="27" t="s">
        <v>20</v>
      </c>
      <c r="B21" s="3"/>
      <c r="C21" s="3"/>
      <c r="D21" s="3"/>
      <c r="E21" s="82">
        <v>-0.08299999999999999</v>
      </c>
      <c r="F21" s="143">
        <v>-0.513</v>
      </c>
      <c r="G21" s="82">
        <v>-1.4569999999999999</v>
      </c>
      <c r="H21" s="83">
        <v>-1.528</v>
      </c>
      <c r="I21" s="83">
        <v>0.04099999999999991</v>
      </c>
      <c r="J21" s="143">
        <v>-0.131</v>
      </c>
      <c r="K21" s="35"/>
    </row>
    <row r="22" spans="1:11" ht="15" customHeight="1">
      <c r="A22" s="28" t="s">
        <v>83</v>
      </c>
      <c r="B22" s="23"/>
      <c r="C22" s="23"/>
      <c r="D22" s="23"/>
      <c r="E22" s="84"/>
      <c r="F22" s="144"/>
      <c r="G22" s="84"/>
      <c r="H22" s="85"/>
      <c r="I22" s="85"/>
      <c r="J22" s="144"/>
      <c r="K22" s="35"/>
    </row>
    <row r="23" spans="1:11" ht="15" customHeight="1">
      <c r="A23" s="31" t="s">
        <v>21</v>
      </c>
      <c r="B23" s="11"/>
      <c r="C23" s="11"/>
      <c r="D23" s="11"/>
      <c r="E23" s="80">
        <f aca="true" t="shared" si="4" ref="E23:J23">SUM(E20:E22)</f>
        <v>0.6590000000000021</v>
      </c>
      <c r="F23" s="115">
        <f t="shared" si="4"/>
        <v>0.4850000000000009</v>
      </c>
      <c r="G23" s="80">
        <f t="shared" si="4"/>
        <v>5.135999999999981</v>
      </c>
      <c r="H23" s="81">
        <f t="shared" si="4"/>
        <v>3.490000000000013</v>
      </c>
      <c r="I23" s="81">
        <f t="shared" si="4"/>
        <v>-1.4049999999999945</v>
      </c>
      <c r="J23" s="115">
        <f t="shared" si="4"/>
        <v>-2.9810000000000114</v>
      </c>
      <c r="K23" s="35"/>
    </row>
    <row r="24" spans="1:11" ht="15" customHeight="1">
      <c r="A24" s="27" t="s">
        <v>22</v>
      </c>
      <c r="B24" s="3"/>
      <c r="C24" s="3"/>
      <c r="D24" s="3"/>
      <c r="E24" s="82">
        <f aca="true" t="shared" si="5" ref="E24:J24">E23-E25</f>
        <v>0.6590000000000021</v>
      </c>
      <c r="F24" s="143">
        <f t="shared" si="5"/>
        <v>0.4850000000000009</v>
      </c>
      <c r="G24" s="82">
        <f>G23-G25</f>
        <v>5.135999999999981</v>
      </c>
      <c r="H24" s="83">
        <f>H23-H25</f>
        <v>3.490000000000013</v>
      </c>
      <c r="I24" s="83">
        <f>I23-I25</f>
        <v>-1.4049999999999945</v>
      </c>
      <c r="J24" s="143">
        <f t="shared" si="5"/>
        <v>-2.9810000000000114</v>
      </c>
      <c r="K24" s="35"/>
    </row>
    <row r="25" spans="1:11" ht="15" customHeight="1">
      <c r="A25" s="27" t="s">
        <v>85</v>
      </c>
      <c r="B25" s="3"/>
      <c r="C25" s="3"/>
      <c r="D25" s="3"/>
      <c r="E25" s="82"/>
      <c r="F25" s="143"/>
      <c r="G25" s="82"/>
      <c r="H25" s="83"/>
      <c r="I25" s="83"/>
      <c r="J25" s="143"/>
      <c r="K25" s="35"/>
    </row>
    <row r="26" spans="1:11" ht="10.5" customHeight="1">
      <c r="A26" s="3"/>
      <c r="B26" s="3"/>
      <c r="C26" s="3"/>
      <c r="D26" s="3"/>
      <c r="E26" s="82"/>
      <c r="F26" s="143"/>
      <c r="G26" s="82"/>
      <c r="H26" s="83"/>
      <c r="I26" s="83"/>
      <c r="J26" s="44"/>
      <c r="K26" s="35"/>
    </row>
    <row r="27" spans="1:11" ht="15" customHeight="1">
      <c r="A27" s="160" t="s">
        <v>95</v>
      </c>
      <c r="B27" s="161"/>
      <c r="C27" s="161"/>
      <c r="D27" s="161"/>
      <c r="E27" s="170"/>
      <c r="F27" s="171"/>
      <c r="G27" s="170"/>
      <c r="H27" s="174"/>
      <c r="I27" s="174"/>
      <c r="J27" s="163"/>
      <c r="K27" s="35"/>
    </row>
    <row r="28" spans="1:11" ht="15" customHeight="1">
      <c r="A28" s="165" t="s">
        <v>96</v>
      </c>
      <c r="B28" s="166"/>
      <c r="C28" s="166"/>
      <c r="D28" s="166"/>
      <c r="E28" s="172">
        <f aca="true" t="shared" si="6" ref="E28:J28">E14-E27</f>
        <v>1.409000000000002</v>
      </c>
      <c r="F28" s="173">
        <f t="shared" si="6"/>
        <v>1.949000000000001</v>
      </c>
      <c r="G28" s="172">
        <f>G14-G27</f>
        <v>9.63499999999998</v>
      </c>
      <c r="H28" s="175">
        <f>H14-H27</f>
        <v>14.130000000000013</v>
      </c>
      <c r="I28" s="175">
        <f t="shared" si="6"/>
        <v>3.4330000000000056</v>
      </c>
      <c r="J28" s="175">
        <f t="shared" si="6"/>
        <v>2.7829999999999897</v>
      </c>
      <c r="K28" s="35"/>
    </row>
    <row r="29" spans="1:11" ht="1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35"/>
    </row>
    <row r="30" spans="1:11" ht="12.75" customHeight="1">
      <c r="A30" s="52"/>
      <c r="B30" s="52"/>
      <c r="C30" s="57"/>
      <c r="D30" s="54"/>
      <c r="E30" s="55">
        <f aca="true" t="shared" si="7" ref="E30:J30">E$3</f>
        <v>2014</v>
      </c>
      <c r="F30" s="55">
        <f t="shared" si="7"/>
        <v>2013</v>
      </c>
      <c r="G30" s="55">
        <f t="shared" si="7"/>
        <v>2013</v>
      </c>
      <c r="H30" s="55">
        <f t="shared" si="7"/>
        <v>2012</v>
      </c>
      <c r="I30" s="55">
        <f t="shared" si="7"/>
        <v>2011</v>
      </c>
      <c r="J30" s="55">
        <f t="shared" si="7"/>
        <v>2010</v>
      </c>
      <c r="K30" s="35"/>
    </row>
    <row r="31" spans="1:11" ht="12.75" customHeight="1">
      <c r="A31" s="56"/>
      <c r="B31" s="56"/>
      <c r="C31" s="57"/>
      <c r="D31" s="54"/>
      <c r="E31" s="74"/>
      <c r="F31" s="74"/>
      <c r="G31" s="74"/>
      <c r="H31" s="74"/>
      <c r="I31" s="74">
        <f>IF(I$4="","",I$4)</f>
      </c>
      <c r="J31" s="74"/>
      <c r="K31" s="35"/>
    </row>
    <row r="32" spans="1:11" s="16" customFormat="1" ht="15" customHeight="1">
      <c r="A32" s="53" t="s">
        <v>82</v>
      </c>
      <c r="B32" s="61"/>
      <c r="C32" s="57"/>
      <c r="D32" s="57"/>
      <c r="E32" s="75"/>
      <c r="F32" s="75"/>
      <c r="G32" s="75"/>
      <c r="H32" s="75"/>
      <c r="I32" s="75">
        <f>IF(I$5=0,"",I$5)</f>
      </c>
      <c r="J32" s="75">
        <f>IF(J$5=0,"",J$5)</f>
      </c>
      <c r="K32" s="35"/>
    </row>
    <row r="33" spans="5:11" ht="1.5" customHeight="1">
      <c r="E33" s="76"/>
      <c r="F33" s="76"/>
      <c r="G33" s="76"/>
      <c r="H33" s="76"/>
      <c r="I33" s="36"/>
      <c r="J33" s="36"/>
      <c r="K33" s="35"/>
    </row>
    <row r="34" spans="1:11" ht="15" customHeight="1">
      <c r="A34" s="27" t="s">
        <v>4</v>
      </c>
      <c r="B34" s="7"/>
      <c r="C34" s="7"/>
      <c r="D34" s="7"/>
      <c r="E34" s="82">
        <v>56.123</v>
      </c>
      <c r="F34" s="143">
        <v>56.164</v>
      </c>
      <c r="G34" s="82">
        <v>56.111999999999995</v>
      </c>
      <c r="H34" s="83">
        <v>56.201</v>
      </c>
      <c r="I34" s="83">
        <v>56.153</v>
      </c>
      <c r="J34" s="143">
        <v>56.155</v>
      </c>
      <c r="K34" s="35"/>
    </row>
    <row r="35" spans="1:11" ht="15" customHeight="1">
      <c r="A35" s="27" t="s">
        <v>23</v>
      </c>
      <c r="B35" s="6"/>
      <c r="C35" s="6"/>
      <c r="D35" s="6"/>
      <c r="E35" s="82">
        <v>0.7240000000000002</v>
      </c>
      <c r="F35" s="143">
        <v>0.556</v>
      </c>
      <c r="G35" s="82">
        <v>0.786</v>
      </c>
      <c r="H35" s="83">
        <v>0.6349999999999998</v>
      </c>
      <c r="I35" s="83">
        <v>0.7179999999999997</v>
      </c>
      <c r="J35" s="143"/>
      <c r="K35" s="35"/>
    </row>
    <row r="36" spans="1:11" ht="15" customHeight="1">
      <c r="A36" s="27" t="s">
        <v>24</v>
      </c>
      <c r="B36" s="6"/>
      <c r="C36" s="6"/>
      <c r="D36" s="6"/>
      <c r="E36" s="82">
        <v>7.062000000000005</v>
      </c>
      <c r="F36" s="143">
        <v>6.792999999999999</v>
      </c>
      <c r="G36" s="82">
        <v>6.856000000000002</v>
      </c>
      <c r="H36" s="83">
        <v>7.027000000000001</v>
      </c>
      <c r="I36" s="83">
        <v>6.882999999999999</v>
      </c>
      <c r="J36" s="143">
        <v>8.796999999999997</v>
      </c>
      <c r="K36" s="35"/>
    </row>
    <row r="37" spans="1:11" ht="15" customHeight="1">
      <c r="A37" s="27" t="s">
        <v>25</v>
      </c>
      <c r="B37" s="6"/>
      <c r="C37" s="6"/>
      <c r="D37" s="6"/>
      <c r="E37" s="82"/>
      <c r="F37" s="143"/>
      <c r="G37" s="82"/>
      <c r="H37" s="83"/>
      <c r="I37" s="83"/>
      <c r="J37" s="143"/>
      <c r="K37" s="35"/>
    </row>
    <row r="38" spans="1:11" ht="15" customHeight="1">
      <c r="A38" s="28" t="s">
        <v>26</v>
      </c>
      <c r="B38" s="21"/>
      <c r="C38" s="21"/>
      <c r="D38" s="21"/>
      <c r="E38" s="84">
        <v>2.1</v>
      </c>
      <c r="F38" s="144">
        <v>1.82</v>
      </c>
      <c r="G38" s="84">
        <v>5.5680000000000005</v>
      </c>
      <c r="H38" s="85">
        <v>1.92</v>
      </c>
      <c r="I38" s="85">
        <v>2.209</v>
      </c>
      <c r="J38" s="144">
        <v>1.235</v>
      </c>
      <c r="K38" s="35"/>
    </row>
    <row r="39" spans="1:11" ht="15" customHeight="1">
      <c r="A39" s="29" t="s">
        <v>27</v>
      </c>
      <c r="B39" s="10"/>
      <c r="C39" s="10"/>
      <c r="D39" s="10"/>
      <c r="E39" s="80">
        <f aca="true" t="shared" si="8" ref="E39:J39">SUM(E34:E38)</f>
        <v>66.009</v>
      </c>
      <c r="F39" s="115">
        <f t="shared" si="8"/>
        <v>65.333</v>
      </c>
      <c r="G39" s="80">
        <f t="shared" si="8"/>
        <v>69.322</v>
      </c>
      <c r="H39" s="81">
        <f t="shared" si="8"/>
        <v>65.783</v>
      </c>
      <c r="I39" s="81">
        <f t="shared" si="8"/>
        <v>65.963</v>
      </c>
      <c r="J39" s="115">
        <f t="shared" si="8"/>
        <v>66.187</v>
      </c>
      <c r="K39" s="35"/>
    </row>
    <row r="40" spans="1:11" ht="15" customHeight="1">
      <c r="A40" s="27" t="s">
        <v>28</v>
      </c>
      <c r="B40" s="3"/>
      <c r="C40" s="3"/>
      <c r="D40" s="3"/>
      <c r="E40" s="82">
        <v>24.22</v>
      </c>
      <c r="F40" s="143">
        <v>26.765</v>
      </c>
      <c r="G40" s="82">
        <v>22.661</v>
      </c>
      <c r="H40" s="83">
        <v>27.407</v>
      </c>
      <c r="I40" s="83">
        <v>24.456</v>
      </c>
      <c r="J40" s="143">
        <v>26.061000000000003</v>
      </c>
      <c r="K40" s="35"/>
    </row>
    <row r="41" spans="1:11" ht="15" customHeight="1">
      <c r="A41" s="27" t="s">
        <v>29</v>
      </c>
      <c r="B41" s="3"/>
      <c r="C41" s="3"/>
      <c r="D41" s="3"/>
      <c r="E41" s="82"/>
      <c r="F41" s="143"/>
      <c r="G41" s="82"/>
      <c r="H41" s="83"/>
      <c r="I41" s="83"/>
      <c r="J41" s="143"/>
      <c r="K41" s="35"/>
    </row>
    <row r="42" spans="1:11" ht="15" customHeight="1">
      <c r="A42" s="27" t="s">
        <v>30</v>
      </c>
      <c r="B42" s="3"/>
      <c r="C42" s="3"/>
      <c r="D42" s="3"/>
      <c r="E42" s="82">
        <v>29.299</v>
      </c>
      <c r="F42" s="143">
        <v>33.008</v>
      </c>
      <c r="G42" s="82">
        <v>32.095</v>
      </c>
      <c r="H42" s="83">
        <v>36.090999999999994</v>
      </c>
      <c r="I42" s="83">
        <v>30.439</v>
      </c>
      <c r="J42" s="143">
        <v>34.421</v>
      </c>
      <c r="K42" s="35"/>
    </row>
    <row r="43" spans="1:11" ht="15" customHeight="1">
      <c r="A43" s="27" t="s">
        <v>31</v>
      </c>
      <c r="B43" s="3"/>
      <c r="C43" s="3"/>
      <c r="D43" s="3"/>
      <c r="E43" s="82">
        <v>7.952</v>
      </c>
      <c r="F43" s="143">
        <v>7.38</v>
      </c>
      <c r="G43" s="82">
        <v>7.194</v>
      </c>
      <c r="H43" s="83">
        <v>11.531</v>
      </c>
      <c r="I43" s="83">
        <v>10.85</v>
      </c>
      <c r="J43" s="143">
        <v>9.165000000000001</v>
      </c>
      <c r="K43" s="35"/>
    </row>
    <row r="44" spans="1:11" ht="15" customHeight="1">
      <c r="A44" s="28" t="s">
        <v>32</v>
      </c>
      <c r="B44" s="21"/>
      <c r="C44" s="21"/>
      <c r="D44" s="21"/>
      <c r="E44" s="84"/>
      <c r="F44" s="144"/>
      <c r="G44" s="84"/>
      <c r="H44" s="85"/>
      <c r="I44" s="85"/>
      <c r="J44" s="144"/>
      <c r="K44" s="35"/>
    </row>
    <row r="45" spans="1:11" ht="15" customHeight="1">
      <c r="A45" s="30" t="s">
        <v>33</v>
      </c>
      <c r="B45" s="18"/>
      <c r="C45" s="18"/>
      <c r="D45" s="18"/>
      <c r="E45" s="88">
        <f aca="true" t="shared" si="9" ref="E45:J45">SUM(E40:E44)</f>
        <v>61.471</v>
      </c>
      <c r="F45" s="116">
        <f t="shared" si="9"/>
        <v>67.153</v>
      </c>
      <c r="G45" s="88">
        <f t="shared" si="9"/>
        <v>61.95</v>
      </c>
      <c r="H45" s="89">
        <f t="shared" si="9"/>
        <v>75.029</v>
      </c>
      <c r="I45" s="89">
        <f t="shared" si="9"/>
        <v>65.74499999999999</v>
      </c>
      <c r="J45" s="116">
        <f t="shared" si="9"/>
        <v>69.647</v>
      </c>
      <c r="K45" s="35"/>
    </row>
    <row r="46" spans="1:11" ht="15" customHeight="1">
      <c r="A46" s="29" t="s">
        <v>34</v>
      </c>
      <c r="B46" s="9"/>
      <c r="C46" s="9"/>
      <c r="D46" s="9"/>
      <c r="E46" s="80">
        <f>E45+E39</f>
        <v>127.47999999999999</v>
      </c>
      <c r="F46" s="115">
        <f>F45+F39</f>
        <v>132.486</v>
      </c>
      <c r="G46" s="80">
        <f>G45+G39</f>
        <v>131.272</v>
      </c>
      <c r="H46" s="81">
        <f>H39+H45</f>
        <v>140.812</v>
      </c>
      <c r="I46" s="81">
        <f>I39+I45</f>
        <v>131.70799999999997</v>
      </c>
      <c r="J46" s="115">
        <f>J39+J45</f>
        <v>135.834</v>
      </c>
      <c r="K46" s="35"/>
    </row>
    <row r="47" spans="1:11" ht="15" customHeight="1">
      <c r="A47" s="27" t="s">
        <v>35</v>
      </c>
      <c r="B47" s="3"/>
      <c r="C47" s="3"/>
      <c r="D47" s="3"/>
      <c r="E47" s="82">
        <v>44.24</v>
      </c>
      <c r="F47" s="143">
        <v>41.124</v>
      </c>
      <c r="G47" s="82">
        <v>46.288000000000004</v>
      </c>
      <c r="H47" s="83">
        <v>40.82200000000001</v>
      </c>
      <c r="I47" s="83">
        <v>36.075</v>
      </c>
      <c r="J47" s="143">
        <v>34.114000000000004</v>
      </c>
      <c r="K47" s="35"/>
    </row>
    <row r="48" spans="1:11" ht="15" customHeight="1">
      <c r="A48" s="27" t="s">
        <v>84</v>
      </c>
      <c r="B48" s="3"/>
      <c r="C48" s="3"/>
      <c r="D48" s="3"/>
      <c r="E48" s="82"/>
      <c r="F48" s="143"/>
      <c r="G48" s="82"/>
      <c r="H48" s="83"/>
      <c r="I48" s="83"/>
      <c r="J48" s="143"/>
      <c r="K48" s="35"/>
    </row>
    <row r="49" spans="1:11" ht="15" customHeight="1">
      <c r="A49" s="27" t="s">
        <v>36</v>
      </c>
      <c r="B49" s="3"/>
      <c r="C49" s="3"/>
      <c r="D49" s="3"/>
      <c r="E49" s="82">
        <v>0.439</v>
      </c>
      <c r="F49" s="143"/>
      <c r="G49" s="82">
        <v>0.212</v>
      </c>
      <c r="H49" s="83">
        <v>0.219</v>
      </c>
      <c r="I49" s="83">
        <v>-0.027</v>
      </c>
      <c r="J49" s="143">
        <v>-0.317</v>
      </c>
      <c r="K49" s="35"/>
    </row>
    <row r="50" spans="1:11" ht="15" customHeight="1">
      <c r="A50" s="27" t="s">
        <v>37</v>
      </c>
      <c r="B50" s="3"/>
      <c r="C50" s="3"/>
      <c r="D50" s="3"/>
      <c r="E50" s="82">
        <v>1.407</v>
      </c>
      <c r="F50" s="143">
        <v>2.311</v>
      </c>
      <c r="G50" s="82">
        <v>1.8319999999999999</v>
      </c>
      <c r="H50" s="83">
        <v>1.9279999999999997</v>
      </c>
      <c r="I50" s="83">
        <v>1.438</v>
      </c>
      <c r="J50" s="143">
        <v>0.401</v>
      </c>
      <c r="K50" s="35"/>
    </row>
    <row r="51" spans="1:11" ht="15" customHeight="1">
      <c r="A51" s="27" t="s">
        <v>38</v>
      </c>
      <c r="B51" s="3"/>
      <c r="C51" s="3"/>
      <c r="D51" s="3"/>
      <c r="E51" s="82">
        <v>51.708</v>
      </c>
      <c r="F51" s="143">
        <v>59.3</v>
      </c>
      <c r="G51" s="82">
        <v>55.400999999999996</v>
      </c>
      <c r="H51" s="83">
        <v>63.616</v>
      </c>
      <c r="I51" s="83">
        <v>70.071</v>
      </c>
      <c r="J51" s="143">
        <v>78.021</v>
      </c>
      <c r="K51" s="35"/>
    </row>
    <row r="52" spans="1:11" ht="15" customHeight="1">
      <c r="A52" s="27" t="s">
        <v>39</v>
      </c>
      <c r="B52" s="3"/>
      <c r="C52" s="3"/>
      <c r="D52" s="3"/>
      <c r="E52" s="82">
        <v>24.787</v>
      </c>
      <c r="F52" s="143">
        <v>24.527</v>
      </c>
      <c r="G52" s="82">
        <v>22.64</v>
      </c>
      <c r="H52" s="83">
        <v>29.003</v>
      </c>
      <c r="I52" s="83">
        <v>22.861</v>
      </c>
      <c r="J52" s="143">
        <v>21.68</v>
      </c>
      <c r="K52" s="35"/>
    </row>
    <row r="53" spans="1:11" ht="15" customHeight="1">
      <c r="A53" s="27" t="s">
        <v>77</v>
      </c>
      <c r="B53" s="3"/>
      <c r="C53" s="3"/>
      <c r="D53" s="3"/>
      <c r="E53" s="82">
        <v>4.899</v>
      </c>
      <c r="F53" s="143">
        <v>5.224</v>
      </c>
      <c r="G53" s="82">
        <v>4.899</v>
      </c>
      <c r="H53" s="83">
        <v>5.224</v>
      </c>
      <c r="I53" s="83">
        <v>1.29</v>
      </c>
      <c r="J53" s="143">
        <v>1.935</v>
      </c>
      <c r="K53" s="35"/>
    </row>
    <row r="54" spans="1:11" ht="15" customHeight="1">
      <c r="A54" s="28" t="s">
        <v>40</v>
      </c>
      <c r="B54" s="21"/>
      <c r="C54" s="21"/>
      <c r="D54" s="21"/>
      <c r="E54" s="84"/>
      <c r="F54" s="144"/>
      <c r="G54" s="84"/>
      <c r="H54" s="85"/>
      <c r="I54" s="85"/>
      <c r="J54" s="144"/>
      <c r="K54" s="35"/>
    </row>
    <row r="55" spans="1:11" ht="15" customHeight="1">
      <c r="A55" s="29" t="s">
        <v>41</v>
      </c>
      <c r="B55" s="9"/>
      <c r="C55" s="9"/>
      <c r="D55" s="9"/>
      <c r="E55" s="80">
        <f aca="true" t="shared" si="10" ref="E55:J55">SUM(E47:E54)</f>
        <v>127.47999999999999</v>
      </c>
      <c r="F55" s="115">
        <f t="shared" si="10"/>
        <v>132.486</v>
      </c>
      <c r="G55" s="80">
        <f t="shared" si="10"/>
        <v>131.272</v>
      </c>
      <c r="H55" s="81">
        <f t="shared" si="10"/>
        <v>140.812</v>
      </c>
      <c r="I55" s="81">
        <f t="shared" si="10"/>
        <v>131.708</v>
      </c>
      <c r="J55" s="115">
        <f t="shared" si="10"/>
        <v>135.834</v>
      </c>
      <c r="K55" s="35"/>
    </row>
    <row r="56" spans="1:10" ht="15" customHeight="1">
      <c r="A56" s="9"/>
      <c r="B56" s="9"/>
      <c r="C56" s="9"/>
      <c r="D56" s="9"/>
      <c r="E56" s="44"/>
      <c r="F56" s="44"/>
      <c r="G56" s="44"/>
      <c r="H56" s="44"/>
      <c r="I56" s="44"/>
      <c r="J56" s="44"/>
    </row>
    <row r="57" spans="1:10" ht="12.75" customHeight="1">
      <c r="A57" s="62"/>
      <c r="B57" s="52"/>
      <c r="C57" s="54"/>
      <c r="D57" s="54"/>
      <c r="E57" s="55">
        <f aca="true" t="shared" si="11" ref="E57:J57">E$3</f>
        <v>2014</v>
      </c>
      <c r="F57" s="55">
        <f t="shared" si="11"/>
        <v>2013</v>
      </c>
      <c r="G57" s="55">
        <f t="shared" si="11"/>
        <v>2013</v>
      </c>
      <c r="H57" s="55">
        <f t="shared" si="11"/>
        <v>2012</v>
      </c>
      <c r="I57" s="55">
        <f t="shared" si="11"/>
        <v>2011</v>
      </c>
      <c r="J57" s="55">
        <f t="shared" si="11"/>
        <v>2010</v>
      </c>
    </row>
    <row r="58" spans="1:10" ht="12.75" customHeight="1">
      <c r="A58" s="56"/>
      <c r="B58" s="56"/>
      <c r="C58" s="54"/>
      <c r="D58" s="54"/>
      <c r="E58" s="74"/>
      <c r="F58" s="74"/>
      <c r="G58" s="74"/>
      <c r="H58" s="74"/>
      <c r="I58" s="74">
        <f>IF(I$4="","",I$4)</f>
      </c>
      <c r="J58" s="74"/>
    </row>
    <row r="59" spans="1:10" s="16" customFormat="1" ht="15" customHeight="1">
      <c r="A59" s="62" t="s">
        <v>81</v>
      </c>
      <c r="B59" s="61"/>
      <c r="C59" s="57"/>
      <c r="D59" s="57"/>
      <c r="E59" s="75"/>
      <c r="F59" s="75"/>
      <c r="G59" s="75"/>
      <c r="H59" s="75"/>
      <c r="I59" s="75">
        <f>IF(I$5=0,"",I$5)</f>
      </c>
      <c r="J59" s="75"/>
    </row>
    <row r="60" spans="5:10" ht="1.5" customHeight="1">
      <c r="E60" s="76"/>
      <c r="F60" s="76"/>
      <c r="G60" s="76"/>
      <c r="H60" s="76"/>
      <c r="I60" s="36"/>
      <c r="J60" s="36"/>
    </row>
    <row r="61" spans="1:10" ht="24.75" customHeight="1">
      <c r="A61" s="200" t="s">
        <v>42</v>
      </c>
      <c r="B61" s="200"/>
      <c r="C61" s="8"/>
      <c r="D61" s="8"/>
      <c r="E61" s="86">
        <v>1.115</v>
      </c>
      <c r="F61" s="145">
        <v>1.575</v>
      </c>
      <c r="G61" s="86">
        <v>7.547</v>
      </c>
      <c r="H61" s="87">
        <v>10.556</v>
      </c>
      <c r="I61" s="87">
        <v>1.2650000000000003</v>
      </c>
      <c r="J61" s="145">
        <v>0.979</v>
      </c>
    </row>
    <row r="62" spans="1:10" ht="15" customHeight="1">
      <c r="A62" s="202" t="s">
        <v>43</v>
      </c>
      <c r="B62" s="202"/>
      <c r="C62" s="22"/>
      <c r="D62" s="22"/>
      <c r="E62" s="84">
        <v>3.191</v>
      </c>
      <c r="F62" s="144">
        <v>-0.903</v>
      </c>
      <c r="G62" s="84">
        <v>-0.1639999999999997</v>
      </c>
      <c r="H62" s="85">
        <v>-0.9459999999999997</v>
      </c>
      <c r="I62" s="85">
        <v>3.2760000000000002</v>
      </c>
      <c r="J62" s="144">
        <v>4.862</v>
      </c>
    </row>
    <row r="63" spans="1:10" ht="16.5" customHeight="1">
      <c r="A63" s="206" t="s">
        <v>44</v>
      </c>
      <c r="B63" s="206"/>
      <c r="C63" s="24"/>
      <c r="D63" s="24"/>
      <c r="E63" s="157">
        <f aca="true" t="shared" si="12" ref="E63:J63">SUM(E61:E62)</f>
        <v>4.306</v>
      </c>
      <c r="F63" s="158">
        <f t="shared" si="12"/>
        <v>0.6719999999999999</v>
      </c>
      <c r="G63" s="80">
        <f t="shared" si="12"/>
        <v>7.383</v>
      </c>
      <c r="H63" s="81">
        <f t="shared" si="12"/>
        <v>9.61</v>
      </c>
      <c r="I63" s="81">
        <f t="shared" si="12"/>
        <v>4.541</v>
      </c>
      <c r="J63" s="115">
        <f t="shared" si="12"/>
        <v>5.841</v>
      </c>
    </row>
    <row r="64" spans="1:10" ht="15" customHeight="1">
      <c r="A64" s="200" t="s">
        <v>45</v>
      </c>
      <c r="B64" s="200"/>
      <c r="C64" s="3"/>
      <c r="D64" s="3"/>
      <c r="E64" s="82">
        <v>-0.7020000000000001</v>
      </c>
      <c r="F64" s="143">
        <v>-0.299</v>
      </c>
      <c r="G64" s="82">
        <v>-2.9749999999999996</v>
      </c>
      <c r="H64" s="83">
        <v>-2.467</v>
      </c>
      <c r="I64" s="83">
        <v>-1.126</v>
      </c>
      <c r="J64" s="143">
        <v>-1.58</v>
      </c>
    </row>
    <row r="65" spans="1:10" ht="15" customHeight="1">
      <c r="A65" s="202" t="s">
        <v>78</v>
      </c>
      <c r="B65" s="202"/>
      <c r="C65" s="21"/>
      <c r="D65" s="21"/>
      <c r="E65" s="84">
        <v>0.027</v>
      </c>
      <c r="F65" s="144"/>
      <c r="G65" s="84">
        <v>0.065</v>
      </c>
      <c r="H65" s="85">
        <v>0.081</v>
      </c>
      <c r="I65" s="85"/>
      <c r="J65" s="144"/>
    </row>
    <row r="66" spans="1:10" s="39" customFormat="1" ht="16.5" customHeight="1">
      <c r="A66" s="126" t="s">
        <v>46</v>
      </c>
      <c r="B66" s="126"/>
      <c r="C66" s="25"/>
      <c r="D66" s="25"/>
      <c r="E66" s="157">
        <f aca="true" t="shared" si="13" ref="E66:J66">SUM(E63:E65)</f>
        <v>3.6310000000000002</v>
      </c>
      <c r="F66" s="158">
        <f t="shared" si="13"/>
        <v>0.37299999999999994</v>
      </c>
      <c r="G66" s="80">
        <f t="shared" si="13"/>
        <v>4.473000000000001</v>
      </c>
      <c r="H66" s="81">
        <f t="shared" si="13"/>
        <v>7.223999999999999</v>
      </c>
      <c r="I66" s="81">
        <f t="shared" si="13"/>
        <v>3.4150000000000005</v>
      </c>
      <c r="J66" s="115">
        <f t="shared" si="13"/>
        <v>4.261</v>
      </c>
    </row>
    <row r="67" spans="1:10" ht="15" customHeight="1">
      <c r="A67" s="202" t="s">
        <v>47</v>
      </c>
      <c r="B67" s="202"/>
      <c r="C67" s="26"/>
      <c r="D67" s="26"/>
      <c r="E67" s="84"/>
      <c r="F67" s="144"/>
      <c r="G67" s="84"/>
      <c r="H67" s="85"/>
      <c r="I67" s="85"/>
      <c r="J67" s="144"/>
    </row>
    <row r="68" spans="1:10" ht="16.5" customHeight="1">
      <c r="A68" s="206" t="s">
        <v>48</v>
      </c>
      <c r="B68" s="206"/>
      <c r="C68" s="9"/>
      <c r="D68" s="9"/>
      <c r="E68" s="157">
        <f aca="true" t="shared" si="14" ref="E68:J68">SUM(E66:E67)</f>
        <v>3.6310000000000002</v>
      </c>
      <c r="F68" s="158">
        <f t="shared" si="14"/>
        <v>0.37299999999999994</v>
      </c>
      <c r="G68" s="80">
        <f t="shared" si="14"/>
        <v>4.473000000000001</v>
      </c>
      <c r="H68" s="81">
        <f t="shared" si="14"/>
        <v>7.223999999999999</v>
      </c>
      <c r="I68" s="81">
        <f t="shared" si="14"/>
        <v>3.4150000000000005</v>
      </c>
      <c r="J68" s="115">
        <f t="shared" si="14"/>
        <v>4.261</v>
      </c>
    </row>
    <row r="69" spans="1:10" ht="15" customHeight="1">
      <c r="A69" s="200" t="s">
        <v>49</v>
      </c>
      <c r="B69" s="200"/>
      <c r="C69" s="3"/>
      <c r="D69" s="3"/>
      <c r="E69" s="82">
        <v>-3.738</v>
      </c>
      <c r="F69" s="143">
        <v>-4.5</v>
      </c>
      <c r="G69" s="82">
        <v>-8.372</v>
      </c>
      <c r="H69" s="83">
        <v>-6.825000000000001</v>
      </c>
      <c r="I69" s="83">
        <v>-7.73</v>
      </c>
      <c r="J69" s="143">
        <v>-4.0200000000000005</v>
      </c>
    </row>
    <row r="70" spans="1:10" ht="15" customHeight="1">
      <c r="A70" s="200" t="s">
        <v>50</v>
      </c>
      <c r="B70" s="200"/>
      <c r="C70" s="3"/>
      <c r="D70" s="3"/>
      <c r="E70" s="82"/>
      <c r="F70" s="143"/>
      <c r="G70" s="82"/>
      <c r="H70" s="83"/>
      <c r="I70" s="83"/>
      <c r="J70" s="143"/>
    </row>
    <row r="71" spans="1:10" ht="15" customHeight="1">
      <c r="A71" s="200" t="s">
        <v>51</v>
      </c>
      <c r="B71" s="200"/>
      <c r="C71" s="3"/>
      <c r="D71" s="3"/>
      <c r="E71" s="82">
        <v>-2.669</v>
      </c>
      <c r="F71" s="143"/>
      <c r="G71" s="82"/>
      <c r="H71" s="83"/>
      <c r="I71" s="83"/>
      <c r="J71" s="143"/>
    </row>
    <row r="72" spans="1:10" ht="15" customHeight="1">
      <c r="A72" s="202" t="s">
        <v>52</v>
      </c>
      <c r="B72" s="202"/>
      <c r="C72" s="21"/>
      <c r="D72" s="21"/>
      <c r="E72" s="84">
        <v>3.535</v>
      </c>
      <c r="F72" s="144"/>
      <c r="G72" s="84">
        <v>-0.039</v>
      </c>
      <c r="H72" s="85"/>
      <c r="I72" s="85">
        <v>6</v>
      </c>
      <c r="J72" s="144">
        <v>1.3710000000000004</v>
      </c>
    </row>
    <row r="73" spans="1:10" ht="16.5" customHeight="1">
      <c r="A73" s="32" t="s">
        <v>53</v>
      </c>
      <c r="B73" s="32"/>
      <c r="C73" s="19"/>
      <c r="D73" s="19"/>
      <c r="E73" s="88">
        <f aca="true" t="shared" si="15" ref="E73:J73">SUM(E69:E72)</f>
        <v>-2.872</v>
      </c>
      <c r="F73" s="116">
        <f t="shared" si="15"/>
        <v>-4.5</v>
      </c>
      <c r="G73" s="90">
        <f t="shared" si="15"/>
        <v>-8.411</v>
      </c>
      <c r="H73" s="91">
        <f t="shared" si="15"/>
        <v>-6.825000000000001</v>
      </c>
      <c r="I73" s="91">
        <f t="shared" si="15"/>
        <v>-1.7300000000000004</v>
      </c>
      <c r="J73" s="119">
        <f t="shared" si="15"/>
        <v>-2.649</v>
      </c>
    </row>
    <row r="74" spans="1:10" ht="16.5" customHeight="1">
      <c r="A74" s="206" t="s">
        <v>54</v>
      </c>
      <c r="B74" s="206"/>
      <c r="C74" s="9"/>
      <c r="D74" s="9"/>
      <c r="E74" s="157">
        <f aca="true" t="shared" si="16" ref="E74:J74">SUM(E73+E68)</f>
        <v>0.7590000000000003</v>
      </c>
      <c r="F74" s="158">
        <f t="shared" si="16"/>
        <v>-4.127</v>
      </c>
      <c r="G74" s="80">
        <f t="shared" si="16"/>
        <v>-3.937999999999999</v>
      </c>
      <c r="H74" s="81">
        <f t="shared" si="16"/>
        <v>0.39899999999999824</v>
      </c>
      <c r="I74" s="81">
        <f t="shared" si="16"/>
        <v>1.685</v>
      </c>
      <c r="J74" s="115">
        <f t="shared" si="16"/>
        <v>1.612</v>
      </c>
    </row>
    <row r="75" spans="1:10" ht="15" customHeight="1">
      <c r="A75" s="9"/>
      <c r="B75" s="9"/>
      <c r="C75" s="9"/>
      <c r="D75" s="9"/>
      <c r="E75" s="45"/>
      <c r="F75" s="45"/>
      <c r="G75" s="45"/>
      <c r="H75" s="45"/>
      <c r="I75" s="44"/>
      <c r="J75" s="44"/>
    </row>
    <row r="76" spans="1:10" ht="12.75" customHeight="1">
      <c r="A76" s="62"/>
      <c r="B76" s="52"/>
      <c r="C76" s="54"/>
      <c r="D76" s="54"/>
      <c r="E76" s="55">
        <f aca="true" t="shared" si="17" ref="E76:J76">E$3</f>
        <v>2014</v>
      </c>
      <c r="F76" s="55">
        <f t="shared" si="17"/>
        <v>2013</v>
      </c>
      <c r="G76" s="55">
        <f t="shared" si="17"/>
        <v>2013</v>
      </c>
      <c r="H76" s="55">
        <f t="shared" si="17"/>
        <v>2012</v>
      </c>
      <c r="I76" s="55">
        <f t="shared" si="17"/>
        <v>2011</v>
      </c>
      <c r="J76" s="55">
        <f t="shared" si="17"/>
        <v>2010</v>
      </c>
    </row>
    <row r="77" spans="1:10" ht="12.75" customHeight="1">
      <c r="A77" s="56"/>
      <c r="B77" s="56"/>
      <c r="C77" s="54"/>
      <c r="D77" s="54"/>
      <c r="E77" s="55"/>
      <c r="F77" s="55"/>
      <c r="G77" s="55"/>
      <c r="H77" s="55"/>
      <c r="I77" s="55">
        <f>IF(I$4="","",I$4)</f>
      </c>
      <c r="J77" s="55"/>
    </row>
    <row r="78" spans="1:10" s="16" customFormat="1" ht="15" customHeight="1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</row>
    <row r="79" ht="1.5" customHeight="1"/>
    <row r="80" spans="1:10" ht="15" customHeight="1">
      <c r="A80" s="200" t="s">
        <v>56</v>
      </c>
      <c r="B80" s="200"/>
      <c r="C80" s="6"/>
      <c r="D80" s="6"/>
      <c r="E80" s="63">
        <f>IF(E7=0,"",IF(E14=0,"",(E14/E7))*100)</f>
        <v>4.377407729588673</v>
      </c>
      <c r="F80" s="99">
        <f>IF(F7=0,"",IF(F14=0,"",(F14/F7))*100)</f>
        <v>5.5067386206312</v>
      </c>
      <c r="G80" s="97">
        <f>IF(G7=0,"",IF(G14=0,"",(G14/G7))*100)</f>
        <v>6.737055553613244</v>
      </c>
      <c r="H80" s="50">
        <f>IF(H14=0,"-",IF(H7=0,"-",H14/H7))*100</f>
        <v>9.100921685699387</v>
      </c>
      <c r="I80" s="50">
        <f>IF(I14=0,"-",IF(I7=0,"-",I14/I7))*100</f>
        <v>2.888660765373099</v>
      </c>
      <c r="J80" s="146">
        <v>2.1</v>
      </c>
    </row>
    <row r="81" spans="1:10" ht="15" customHeight="1">
      <c r="A81" s="200" t="s">
        <v>57</v>
      </c>
      <c r="B81" s="200"/>
      <c r="C81" s="6"/>
      <c r="D81" s="6"/>
      <c r="E81" s="63">
        <f>IF(E20=0,"-",IF(E7=0,"-",E20/E7)*100)</f>
        <v>2.305206909407239</v>
      </c>
      <c r="F81" s="99">
        <f>IF(F20=0,"-",IF(F7=0,"-",F20/F7)*100)</f>
        <v>2.819766620518184</v>
      </c>
      <c r="G81" s="63">
        <f>IF(G20=0,"-",IF(G7=0,"-",G20/G7)*100)</f>
        <v>4.610005943432494</v>
      </c>
      <c r="H81" s="50">
        <f>IF(H20=0,"-",IF(H7=0,"-",H20/H7)*100)</f>
        <v>3.2320187557565183</v>
      </c>
      <c r="I81" s="50">
        <f>IF(I20=0,"-",IF(I7=0,"-",I20/I7)*100)</f>
        <v>-1.2167210797347736</v>
      </c>
      <c r="J81" s="99">
        <v>-2.2</v>
      </c>
    </row>
    <row r="82" spans="1:10" ht="15" customHeight="1">
      <c r="A82" s="200" t="s">
        <v>58</v>
      </c>
      <c r="B82" s="200"/>
      <c r="C82" s="7"/>
      <c r="D82" s="7"/>
      <c r="E82" s="108" t="s">
        <v>8</v>
      </c>
      <c r="F82" s="50" t="s">
        <v>8</v>
      </c>
      <c r="G82" s="188">
        <f>IF((G47=0),"-",(G24/((G47+H47)/2)*100))</f>
        <v>11.7919871426931</v>
      </c>
      <c r="H82" s="99">
        <f>IF((H47=0),"-",(H24/((H47+I47)/2)*100))</f>
        <v>9.077077129146813</v>
      </c>
      <c r="I82" s="50">
        <f>IF((I47=0),"-",(I24/((I47+J47)/2)*100))</f>
        <v>-4.003476328199559</v>
      </c>
      <c r="J82" s="99">
        <v>-8.7</v>
      </c>
    </row>
    <row r="83" spans="1:10" ht="15" customHeight="1">
      <c r="A83" s="200" t="s">
        <v>59</v>
      </c>
      <c r="B83" s="200"/>
      <c r="C83" s="7"/>
      <c r="D83" s="7"/>
      <c r="E83" s="108" t="s">
        <v>8</v>
      </c>
      <c r="F83" s="50" t="s">
        <v>8</v>
      </c>
      <c r="G83" s="188">
        <f>IF((G47=0),"-",((G17+G18)/((G47+G48+G49+G51+H47+H48+H49+H51)/2)*100))</f>
        <v>9.72220877429098</v>
      </c>
      <c r="H83" s="99">
        <f>IF((H47=0),"-",((H17+H18)/((H47+H48+H49+H51+I47+I48+I49+I51)/2)*100))</f>
        <v>13.585038144760322</v>
      </c>
      <c r="I83" s="50">
        <f>IF((I47=0),"-",((I17+I18)/((I47+I48+I49+I51+J47+J48+J49+J51)/2)*100))</f>
        <v>4.187448666357714</v>
      </c>
      <c r="J83" s="99">
        <v>2.3</v>
      </c>
    </row>
    <row r="84" spans="1:10" ht="15" customHeight="1">
      <c r="A84" s="200" t="s">
        <v>60</v>
      </c>
      <c r="B84" s="200"/>
      <c r="C84" s="6"/>
      <c r="D84" s="6"/>
      <c r="E84" s="67">
        <f>IF(E47=0,"-",((E47+E48)/E55*100))</f>
        <v>34.70348289927832</v>
      </c>
      <c r="F84" s="101">
        <f>IF(F47=0,"-",((F47+F48)/F55*100))</f>
        <v>31.04026085775101</v>
      </c>
      <c r="G84" s="67">
        <f>IF(G47=0,"-",((G47+G48)/G55*100))</f>
        <v>35.26113718081541</v>
      </c>
      <c r="H84" s="176">
        <f>IF(H47=0,"-",((H47+H48)/H55*100))</f>
        <v>28.990426952248395</v>
      </c>
      <c r="I84" s="176">
        <f>IF(I47=0,"-",((I47+I48)/I55*100))</f>
        <v>27.390135754851645</v>
      </c>
      <c r="J84" s="101">
        <v>25</v>
      </c>
    </row>
    <row r="85" spans="1:10" ht="15" customHeight="1">
      <c r="A85" s="200" t="s">
        <v>61</v>
      </c>
      <c r="B85" s="200"/>
      <c r="C85" s="6"/>
      <c r="D85" s="6"/>
      <c r="E85" s="65">
        <f>IF((E51+E49-E43-E41-E37)=0,"-",(E51+E49-E43-E41-E37))</f>
        <v>44.195</v>
      </c>
      <c r="F85" s="103">
        <f>IF((F51+F49-F43-F41-F37)=0,"-",(F51+F49-F43-F41-F37))</f>
        <v>51.919999999999995</v>
      </c>
      <c r="G85" s="65">
        <f>IF((G51+G49-G43-G41-G37)=0,"-",(G51+G49-G43-G41-G37))</f>
        <v>48.419</v>
      </c>
      <c r="H85" s="33">
        <f>IF((H51+H49-H43-H41-H37)=0,"-",(H51+H49-H43-H41-H37))</f>
        <v>52.304</v>
      </c>
      <c r="I85" s="33">
        <f>IF((I51+I49-I43-I41-I37)=0,"-",(I51+I49-I43-I41-I37))</f>
        <v>59.193999999999996</v>
      </c>
      <c r="J85" s="103">
        <v>68.5</v>
      </c>
    </row>
    <row r="86" spans="1:10" ht="15" customHeight="1">
      <c r="A86" s="200" t="s">
        <v>62</v>
      </c>
      <c r="B86" s="200"/>
      <c r="C86" s="3"/>
      <c r="D86" s="3"/>
      <c r="E86" s="63">
        <f>IF((E47=0),"-",((E51+E49)/(E47+E48)))</f>
        <v>1.1787296564195298</v>
      </c>
      <c r="F86" s="99">
        <f>IF((F47=0),"-",((F51+F49)/(F47+F48)))</f>
        <v>1.441980352105826</v>
      </c>
      <c r="G86" s="63">
        <f>IF((G47=0),"-",((G51+G49)/(G47+G48)))</f>
        <v>1.2014561009332871</v>
      </c>
      <c r="H86" s="50">
        <f>IF((H47=0),"-",((H51+H49)/(H47+H48)))</f>
        <v>1.5637401401205229</v>
      </c>
      <c r="I86" s="50">
        <f>IF((I47=0),"-",((I51+I49)/(I47+I48)))</f>
        <v>1.9416216216216213</v>
      </c>
      <c r="J86" s="99">
        <v>2.3</v>
      </c>
    </row>
    <row r="87" spans="1:10" ht="15" customHeight="1">
      <c r="A87" s="202" t="s">
        <v>63</v>
      </c>
      <c r="B87" s="202"/>
      <c r="C87" s="21"/>
      <c r="D87" s="21"/>
      <c r="E87" s="66" t="s">
        <v>8</v>
      </c>
      <c r="F87" s="147" t="s">
        <v>8</v>
      </c>
      <c r="G87" s="66">
        <v>673</v>
      </c>
      <c r="H87" s="17">
        <v>636</v>
      </c>
      <c r="I87" s="17">
        <v>608</v>
      </c>
      <c r="J87" s="147">
        <v>626</v>
      </c>
    </row>
    <row r="88" spans="1:10" ht="15" customHeight="1">
      <c r="A88" s="120"/>
      <c r="B88" s="120"/>
      <c r="C88" s="120"/>
      <c r="D88" s="120"/>
      <c r="E88" s="120"/>
      <c r="F88" s="120"/>
      <c r="G88" s="120"/>
      <c r="H88" s="120"/>
      <c r="I88" s="120"/>
      <c r="J88" s="120"/>
    </row>
    <row r="89" spans="1:10" ht="15">
      <c r="A89" s="121"/>
      <c r="B89" s="121"/>
      <c r="C89" s="121"/>
      <c r="D89" s="121"/>
      <c r="E89" s="121"/>
      <c r="F89" s="121"/>
      <c r="G89" s="121"/>
      <c r="H89" s="121"/>
      <c r="I89" s="122"/>
      <c r="J89" s="122"/>
    </row>
    <row r="90" spans="1:10" ht="15">
      <c r="A90" s="121"/>
      <c r="B90" s="121"/>
      <c r="C90" s="121"/>
      <c r="D90" s="121"/>
      <c r="E90" s="121"/>
      <c r="F90" s="121"/>
      <c r="G90" s="121"/>
      <c r="H90" s="121"/>
      <c r="I90" s="122"/>
      <c r="J90" s="122"/>
    </row>
    <row r="91" spans="1:10" ht="15">
      <c r="A91" s="20"/>
      <c r="B91" s="20"/>
      <c r="C91" s="20"/>
      <c r="D91" s="20"/>
      <c r="E91" s="42"/>
      <c r="F91" s="42"/>
      <c r="G91" s="42"/>
      <c r="H91" s="42"/>
      <c r="I91" s="20"/>
      <c r="J91" s="20"/>
    </row>
    <row r="92" spans="1:10" ht="15">
      <c r="A92" s="20"/>
      <c r="B92" s="20"/>
      <c r="C92" s="20"/>
      <c r="D92" s="20"/>
      <c r="E92" s="42"/>
      <c r="F92" s="42"/>
      <c r="G92" s="42"/>
      <c r="H92" s="42"/>
      <c r="I92" s="20"/>
      <c r="J92" s="20"/>
    </row>
    <row r="93" spans="1:10" ht="15">
      <c r="A93" s="20"/>
      <c r="B93" s="20"/>
      <c r="C93" s="20"/>
      <c r="D93" s="20"/>
      <c r="E93" s="42"/>
      <c r="F93" s="42"/>
      <c r="G93" s="42"/>
      <c r="H93" s="42"/>
      <c r="I93" s="20"/>
      <c r="J93" s="20"/>
    </row>
    <row r="94" spans="1:10" ht="15">
      <c r="A94" s="20"/>
      <c r="B94" s="20"/>
      <c r="C94" s="20"/>
      <c r="D94" s="20"/>
      <c r="E94" s="42"/>
      <c r="F94" s="42"/>
      <c r="G94" s="42"/>
      <c r="H94" s="42"/>
      <c r="I94" s="20"/>
      <c r="J94" s="20"/>
    </row>
    <row r="95" spans="1:10" ht="15">
      <c r="A95" s="20"/>
      <c r="B95" s="20"/>
      <c r="C95" s="20"/>
      <c r="D95" s="20"/>
      <c r="E95" s="42"/>
      <c r="F95" s="42"/>
      <c r="G95" s="42"/>
      <c r="H95" s="42"/>
      <c r="I95" s="20"/>
      <c r="J95" s="20"/>
    </row>
    <row r="96" spans="1:10" ht="15">
      <c r="A96" s="20"/>
      <c r="B96" s="20"/>
      <c r="C96" s="20"/>
      <c r="D96" s="20"/>
      <c r="E96" s="42"/>
      <c r="F96" s="42"/>
      <c r="G96" s="42"/>
      <c r="H96" s="42"/>
      <c r="I96" s="20"/>
      <c r="J96" s="20"/>
    </row>
    <row r="97" spans="1:10" ht="15">
      <c r="A97" s="20"/>
      <c r="B97" s="20"/>
      <c r="C97" s="20"/>
      <c r="D97" s="20"/>
      <c r="E97" s="42"/>
      <c r="F97" s="42"/>
      <c r="G97" s="42"/>
      <c r="H97" s="42"/>
      <c r="I97" s="20"/>
      <c r="J97" s="20"/>
    </row>
    <row r="98" spans="1:10" ht="15">
      <c r="A98" s="20"/>
      <c r="B98" s="20"/>
      <c r="C98" s="20"/>
      <c r="D98" s="20"/>
      <c r="E98" s="42"/>
      <c r="F98" s="42"/>
      <c r="G98" s="42"/>
      <c r="H98" s="42"/>
      <c r="I98" s="20"/>
      <c r="J98" s="20"/>
    </row>
    <row r="99" spans="1:10" ht="15">
      <c r="A99" s="20"/>
      <c r="B99" s="20"/>
      <c r="C99" s="20"/>
      <c r="D99" s="20"/>
      <c r="E99" s="42"/>
      <c r="F99" s="42"/>
      <c r="G99" s="42"/>
      <c r="H99" s="42"/>
      <c r="I99" s="20"/>
      <c r="J99" s="20"/>
    </row>
    <row r="100" spans="1:10" ht="15">
      <c r="A100" s="20"/>
      <c r="B100" s="20"/>
      <c r="C100" s="20"/>
      <c r="D100" s="20"/>
      <c r="E100" s="42"/>
      <c r="F100" s="42"/>
      <c r="G100" s="42"/>
      <c r="H100" s="42"/>
      <c r="I100" s="20"/>
      <c r="J100" s="20"/>
    </row>
    <row r="101" spans="1:10" ht="15">
      <c r="A101" s="20"/>
      <c r="B101" s="20"/>
      <c r="C101" s="20"/>
      <c r="D101" s="20"/>
      <c r="E101" s="42"/>
      <c r="F101" s="42"/>
      <c r="G101" s="42"/>
      <c r="H101" s="42"/>
      <c r="I101" s="20"/>
      <c r="J101" s="20"/>
    </row>
    <row r="102" spans="1:10" ht="15">
      <c r="A102" s="20"/>
      <c r="B102" s="20"/>
      <c r="C102" s="20"/>
      <c r="D102" s="20"/>
      <c r="E102" s="42"/>
      <c r="F102" s="42"/>
      <c r="G102" s="42"/>
      <c r="H102" s="42"/>
      <c r="I102" s="20"/>
      <c r="J102" s="20"/>
    </row>
  </sheetData>
  <sheetProtection/>
  <mergeCells count="21">
    <mergeCell ref="A87:B87"/>
    <mergeCell ref="A81:B81"/>
    <mergeCell ref="A82:B82"/>
    <mergeCell ref="A84:B84"/>
    <mergeCell ref="A85:B85"/>
    <mergeCell ref="A83:B83"/>
    <mergeCell ref="A1:J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8" width="9.7109375" style="39" customWidth="1"/>
    <col min="9" max="10" width="9.7109375" style="0" customWidth="1"/>
  </cols>
  <sheetData>
    <row r="1" spans="1:10" ht="18" customHeight="1">
      <c r="A1" s="201" t="s">
        <v>5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5" customHeight="1">
      <c r="A2" s="29" t="s">
        <v>15</v>
      </c>
      <c r="B2" s="12"/>
      <c r="C2" s="12"/>
      <c r="D2" s="12"/>
      <c r="E2" s="41"/>
      <c r="F2" s="41"/>
      <c r="G2" s="41"/>
      <c r="H2" s="41"/>
      <c r="I2" s="13"/>
      <c r="J2" s="13"/>
    </row>
    <row r="3" spans="1:10" ht="12.75" customHeight="1">
      <c r="A3" s="52"/>
      <c r="B3" s="52"/>
      <c r="C3" s="57"/>
      <c r="D3" s="54"/>
      <c r="E3" s="55">
        <v>2014</v>
      </c>
      <c r="F3" s="55">
        <v>2013</v>
      </c>
      <c r="G3" s="55">
        <v>2013</v>
      </c>
      <c r="H3" s="55">
        <v>2012</v>
      </c>
      <c r="I3" s="55">
        <v>2011</v>
      </c>
      <c r="J3" s="55">
        <v>2010</v>
      </c>
    </row>
    <row r="4" spans="1:10" ht="12.75" customHeight="1">
      <c r="A4" s="56"/>
      <c r="B4" s="56"/>
      <c r="C4" s="57"/>
      <c r="D4" s="54"/>
      <c r="E4" s="55" t="s">
        <v>112</v>
      </c>
      <c r="F4" s="55" t="s">
        <v>112</v>
      </c>
      <c r="G4" s="55"/>
      <c r="H4" s="55"/>
      <c r="I4" s="55"/>
      <c r="J4" s="55"/>
    </row>
    <row r="5" spans="1:10" s="15" customFormat="1" ht="12.75" customHeight="1">
      <c r="A5" s="53" t="s">
        <v>9</v>
      </c>
      <c r="B5" s="59"/>
      <c r="C5" s="57"/>
      <c r="D5" s="57" t="s">
        <v>64</v>
      </c>
      <c r="E5" s="58"/>
      <c r="F5" s="58"/>
      <c r="G5" s="58"/>
      <c r="H5" s="58"/>
      <c r="I5" s="58" t="s">
        <v>7</v>
      </c>
      <c r="J5" s="58" t="s">
        <v>7</v>
      </c>
    </row>
    <row r="6" ht="1.5" customHeight="1"/>
    <row r="7" spans="1:12" ht="15" customHeight="1">
      <c r="A7" s="27" t="s">
        <v>10</v>
      </c>
      <c r="B7" s="6"/>
      <c r="C7" s="6"/>
      <c r="D7" s="6"/>
      <c r="E7" s="71">
        <v>58.458</v>
      </c>
      <c r="F7" s="100">
        <v>64.179</v>
      </c>
      <c r="G7" s="71">
        <v>237.647</v>
      </c>
      <c r="H7" s="49">
        <v>268.423</v>
      </c>
      <c r="I7" s="49">
        <v>323.739</v>
      </c>
      <c r="J7" s="100">
        <v>406.987</v>
      </c>
      <c r="K7" s="36"/>
      <c r="L7" s="36"/>
    </row>
    <row r="8" spans="1:12" ht="15" customHeight="1">
      <c r="A8" s="27" t="s">
        <v>11</v>
      </c>
      <c r="B8" s="3"/>
      <c r="C8" s="3"/>
      <c r="D8" s="3"/>
      <c r="E8" s="70">
        <v>-55.044000000000004</v>
      </c>
      <c r="F8" s="138">
        <v>-62.69799999999999</v>
      </c>
      <c r="G8" s="70">
        <v>-248.098</v>
      </c>
      <c r="H8" s="44">
        <v>-259.459</v>
      </c>
      <c r="I8" s="44">
        <v>-323.683</v>
      </c>
      <c r="J8" s="138">
        <v>-356.616</v>
      </c>
      <c r="K8" s="36"/>
      <c r="L8" s="36"/>
    </row>
    <row r="9" spans="1:12" ht="15" customHeight="1">
      <c r="A9" s="27" t="s">
        <v>12</v>
      </c>
      <c r="B9" s="3"/>
      <c r="C9" s="3"/>
      <c r="D9" s="3"/>
      <c r="E9" s="70"/>
      <c r="F9" s="138"/>
      <c r="G9" s="70"/>
      <c r="H9" s="44"/>
      <c r="I9" s="44"/>
      <c r="J9" s="138"/>
      <c r="K9" s="36"/>
      <c r="L9" s="36"/>
    </row>
    <row r="10" spans="1:12" ht="15" customHeight="1">
      <c r="A10" s="27" t="s">
        <v>13</v>
      </c>
      <c r="B10" s="3"/>
      <c r="C10" s="3"/>
      <c r="D10" s="3"/>
      <c r="E10" s="70"/>
      <c r="F10" s="138"/>
      <c r="G10" s="70"/>
      <c r="H10" s="44"/>
      <c r="I10" s="44"/>
      <c r="J10" s="138"/>
      <c r="K10" s="36"/>
      <c r="L10" s="36"/>
    </row>
    <row r="11" spans="1:12" ht="15" customHeight="1">
      <c r="A11" s="28" t="s">
        <v>14</v>
      </c>
      <c r="B11" s="21"/>
      <c r="C11" s="21"/>
      <c r="D11" s="21"/>
      <c r="E11" s="69"/>
      <c r="F11" s="137"/>
      <c r="G11" s="69"/>
      <c r="H11" s="46"/>
      <c r="I11" s="46"/>
      <c r="J11" s="137"/>
      <c r="K11" s="36"/>
      <c r="L11" s="36"/>
    </row>
    <row r="12" spans="1:12" ht="15" customHeight="1">
      <c r="A12" s="10" t="s">
        <v>0</v>
      </c>
      <c r="B12" s="10"/>
      <c r="C12" s="10"/>
      <c r="D12" s="10"/>
      <c r="E12" s="71">
        <f aca="true" t="shared" si="0" ref="E12:J12">SUM(E7:E11)</f>
        <v>3.4139999999999944</v>
      </c>
      <c r="F12" s="100">
        <f t="shared" si="0"/>
        <v>1.4810000000000088</v>
      </c>
      <c r="G12" s="71">
        <f t="shared" si="0"/>
        <v>-10.451000000000022</v>
      </c>
      <c r="H12" s="49">
        <f t="shared" si="0"/>
        <v>8.963999999999999</v>
      </c>
      <c r="I12" s="49">
        <f t="shared" si="0"/>
        <v>0.055999999999983174</v>
      </c>
      <c r="J12" s="100">
        <f t="shared" si="0"/>
        <v>50.37100000000004</v>
      </c>
      <c r="K12" s="36"/>
      <c r="L12" s="36"/>
    </row>
    <row r="13" spans="1:12" ht="15" customHeight="1">
      <c r="A13" s="28" t="s">
        <v>76</v>
      </c>
      <c r="B13" s="21"/>
      <c r="C13" s="21"/>
      <c r="D13" s="21"/>
      <c r="E13" s="69">
        <v>-0.712</v>
      </c>
      <c r="F13" s="137">
        <v>-0.6799999999999999</v>
      </c>
      <c r="G13" s="69">
        <v>-2.5620000000000003</v>
      </c>
      <c r="H13" s="46">
        <v>-2.1189999999999998</v>
      </c>
      <c r="I13" s="46">
        <v>-4.633</v>
      </c>
      <c r="J13" s="137">
        <v>-4.391</v>
      </c>
      <c r="K13" s="36"/>
      <c r="L13" s="36"/>
    </row>
    <row r="14" spans="1:12" ht="15" customHeight="1">
      <c r="A14" s="10" t="s">
        <v>1</v>
      </c>
      <c r="B14" s="10"/>
      <c r="C14" s="10"/>
      <c r="D14" s="10"/>
      <c r="E14" s="71">
        <f aca="true" t="shared" si="1" ref="E14:J14">SUM(E12:E13)</f>
        <v>2.7019999999999946</v>
      </c>
      <c r="F14" s="100">
        <f t="shared" si="1"/>
        <v>0.8010000000000088</v>
      </c>
      <c r="G14" s="71">
        <f t="shared" si="1"/>
        <v>-13.013000000000023</v>
      </c>
      <c r="H14" s="49">
        <f t="shared" si="1"/>
        <v>6.844999999999999</v>
      </c>
      <c r="I14" s="49">
        <f t="shared" si="1"/>
        <v>-4.577000000000017</v>
      </c>
      <c r="J14" s="100">
        <f t="shared" si="1"/>
        <v>45.98000000000004</v>
      </c>
      <c r="K14" s="36"/>
      <c r="L14" s="36"/>
    </row>
    <row r="15" spans="1:12" ht="15" customHeight="1">
      <c r="A15" s="27" t="s">
        <v>16</v>
      </c>
      <c r="B15" s="4"/>
      <c r="C15" s="4"/>
      <c r="D15" s="4"/>
      <c r="E15" s="70"/>
      <c r="F15" s="138"/>
      <c r="G15" s="70"/>
      <c r="H15" s="44"/>
      <c r="I15" s="44"/>
      <c r="J15" s="138"/>
      <c r="K15" s="36"/>
      <c r="L15" s="36"/>
    </row>
    <row r="16" spans="1:12" ht="15" customHeight="1">
      <c r="A16" s="28" t="s">
        <v>17</v>
      </c>
      <c r="B16" s="21"/>
      <c r="C16" s="21"/>
      <c r="D16" s="21"/>
      <c r="E16" s="69"/>
      <c r="F16" s="137"/>
      <c r="G16" s="69"/>
      <c r="H16" s="46"/>
      <c r="I16" s="46"/>
      <c r="J16" s="137"/>
      <c r="K16" s="36"/>
      <c r="L16" s="36"/>
    </row>
    <row r="17" spans="1:12" ht="15" customHeight="1">
      <c r="A17" s="10" t="s">
        <v>2</v>
      </c>
      <c r="B17" s="10"/>
      <c r="C17" s="10"/>
      <c r="D17" s="10"/>
      <c r="E17" s="71">
        <f aca="true" t="shared" si="2" ref="E17:J17">SUM(E14:E16)</f>
        <v>2.7019999999999946</v>
      </c>
      <c r="F17" s="100">
        <f t="shared" si="2"/>
        <v>0.8010000000000088</v>
      </c>
      <c r="G17" s="71">
        <f t="shared" si="2"/>
        <v>-13.013000000000023</v>
      </c>
      <c r="H17" s="49">
        <f t="shared" si="2"/>
        <v>6.844999999999999</v>
      </c>
      <c r="I17" s="49">
        <f t="shared" si="2"/>
        <v>-4.577000000000017</v>
      </c>
      <c r="J17" s="100">
        <f t="shared" si="2"/>
        <v>45.98000000000004</v>
      </c>
      <c r="K17" s="36"/>
      <c r="L17" s="36"/>
    </row>
    <row r="18" spans="1:12" ht="15" customHeight="1">
      <c r="A18" s="27" t="s">
        <v>18</v>
      </c>
      <c r="B18" s="3"/>
      <c r="C18" s="3"/>
      <c r="D18" s="3"/>
      <c r="E18" s="70">
        <v>0.004</v>
      </c>
      <c r="F18" s="138"/>
      <c r="G18" s="70">
        <v>1.839</v>
      </c>
      <c r="H18" s="44">
        <v>1.375</v>
      </c>
      <c r="I18" s="44">
        <v>6.274</v>
      </c>
      <c r="J18" s="138">
        <v>0.981</v>
      </c>
      <c r="K18" s="36"/>
      <c r="L18" s="36"/>
    </row>
    <row r="19" spans="1:12" ht="15" customHeight="1">
      <c r="A19" s="28" t="s">
        <v>19</v>
      </c>
      <c r="B19" s="21"/>
      <c r="C19" s="21"/>
      <c r="D19" s="21"/>
      <c r="E19" s="69">
        <v>-0.552</v>
      </c>
      <c r="F19" s="137">
        <v>-0.523</v>
      </c>
      <c r="G19" s="69">
        <v>-2.436</v>
      </c>
      <c r="H19" s="46">
        <v>-3.447</v>
      </c>
      <c r="I19" s="46">
        <v>-3.384</v>
      </c>
      <c r="J19" s="137">
        <v>-1.638</v>
      </c>
      <c r="K19" s="36"/>
      <c r="L19" s="36"/>
    </row>
    <row r="20" spans="1:12" ht="15" customHeight="1">
      <c r="A20" s="10" t="s">
        <v>3</v>
      </c>
      <c r="B20" s="10"/>
      <c r="C20" s="10"/>
      <c r="D20" s="10"/>
      <c r="E20" s="71">
        <f aca="true" t="shared" si="3" ref="E20:J20">SUM(E17:E19)</f>
        <v>2.1539999999999946</v>
      </c>
      <c r="F20" s="100">
        <f t="shared" si="3"/>
        <v>0.2780000000000088</v>
      </c>
      <c r="G20" s="71">
        <f t="shared" si="3"/>
        <v>-13.610000000000023</v>
      </c>
      <c r="H20" s="49">
        <f t="shared" si="3"/>
        <v>4.772999999999999</v>
      </c>
      <c r="I20" s="49">
        <f t="shared" si="3"/>
        <v>-1.6870000000000167</v>
      </c>
      <c r="J20" s="100">
        <f t="shared" si="3"/>
        <v>45.32300000000004</v>
      </c>
      <c r="K20" s="36"/>
      <c r="L20" s="36"/>
    </row>
    <row r="21" spans="1:12" ht="15" customHeight="1">
      <c r="A21" s="27" t="s">
        <v>20</v>
      </c>
      <c r="B21" s="3"/>
      <c r="C21" s="3"/>
      <c r="D21" s="3"/>
      <c r="E21" s="70"/>
      <c r="F21" s="138">
        <v>-0.208</v>
      </c>
      <c r="G21" s="70">
        <v>5.4030000000000005</v>
      </c>
      <c r="H21" s="44">
        <v>-1.892</v>
      </c>
      <c r="I21" s="44">
        <v>0.829</v>
      </c>
      <c r="J21" s="138">
        <v>-16.029</v>
      </c>
      <c r="K21" s="36"/>
      <c r="L21" s="36"/>
    </row>
    <row r="22" spans="1:12" ht="15" customHeight="1">
      <c r="A22" s="28" t="s">
        <v>83</v>
      </c>
      <c r="B22" s="23"/>
      <c r="C22" s="23"/>
      <c r="D22" s="23"/>
      <c r="E22" s="69"/>
      <c r="F22" s="137"/>
      <c r="G22" s="69"/>
      <c r="H22" s="46"/>
      <c r="I22" s="46">
        <v>-12.378</v>
      </c>
      <c r="J22" s="137">
        <v>-8.803</v>
      </c>
      <c r="K22" s="36"/>
      <c r="L22" s="36"/>
    </row>
    <row r="23" spans="1:12" ht="15" customHeight="1">
      <c r="A23" s="31" t="s">
        <v>21</v>
      </c>
      <c r="B23" s="11"/>
      <c r="C23" s="11"/>
      <c r="D23" s="11"/>
      <c r="E23" s="71">
        <f aca="true" t="shared" si="4" ref="E23:J23">SUM(E20:E22)</f>
        <v>2.1539999999999946</v>
      </c>
      <c r="F23" s="100">
        <f t="shared" si="4"/>
        <v>0.0700000000000088</v>
      </c>
      <c r="G23" s="71">
        <f t="shared" si="4"/>
        <v>-8.207000000000022</v>
      </c>
      <c r="H23" s="49">
        <f t="shared" si="4"/>
        <v>2.880999999999999</v>
      </c>
      <c r="I23" s="49">
        <f t="shared" si="4"/>
        <v>-13.236000000000017</v>
      </c>
      <c r="J23" s="100">
        <f t="shared" si="4"/>
        <v>20.491000000000042</v>
      </c>
      <c r="K23" s="36"/>
      <c r="L23" s="36"/>
    </row>
    <row r="24" spans="1:12" ht="15" customHeight="1">
      <c r="A24" s="27" t="s">
        <v>22</v>
      </c>
      <c r="B24" s="3"/>
      <c r="C24" s="3"/>
      <c r="D24" s="3"/>
      <c r="E24" s="70">
        <f aca="true" t="shared" si="5" ref="E24:J24">E23-E25</f>
        <v>2.1539999999999946</v>
      </c>
      <c r="F24" s="138">
        <f t="shared" si="5"/>
        <v>0.0700000000000088</v>
      </c>
      <c r="G24" s="70">
        <f t="shared" si="5"/>
        <v>-8.207000000000022</v>
      </c>
      <c r="H24" s="44">
        <f t="shared" si="5"/>
        <v>2.880999999999999</v>
      </c>
      <c r="I24" s="44">
        <f t="shared" si="5"/>
        <v>-13.236000000000017</v>
      </c>
      <c r="J24" s="138">
        <f t="shared" si="5"/>
        <v>20.491000000000042</v>
      </c>
      <c r="K24" s="36"/>
      <c r="L24" s="36"/>
    </row>
    <row r="25" spans="1:10" ht="15" customHeight="1">
      <c r="A25" s="27" t="s">
        <v>85</v>
      </c>
      <c r="B25" s="3"/>
      <c r="C25" s="3"/>
      <c r="D25" s="3"/>
      <c r="E25" s="70"/>
      <c r="F25" s="138"/>
      <c r="G25" s="70"/>
      <c r="H25" s="44"/>
      <c r="I25" s="44"/>
      <c r="J25" s="138"/>
    </row>
    <row r="26" spans="1:10" ht="10.5" customHeight="1">
      <c r="A26" s="3"/>
      <c r="B26" s="3"/>
      <c r="C26" s="3"/>
      <c r="D26" s="3"/>
      <c r="E26" s="70"/>
      <c r="F26" s="138"/>
      <c r="G26" s="70"/>
      <c r="H26" s="44"/>
      <c r="I26" s="44"/>
      <c r="J26" s="44"/>
    </row>
    <row r="27" spans="1:10" ht="15" customHeight="1">
      <c r="A27" s="160" t="s">
        <v>95</v>
      </c>
      <c r="B27" s="161"/>
      <c r="C27" s="161"/>
      <c r="D27" s="161"/>
      <c r="E27" s="162"/>
      <c r="F27" s="163"/>
      <c r="G27" s="162"/>
      <c r="H27" s="163"/>
      <c r="I27" s="163"/>
      <c r="J27" s="163"/>
    </row>
    <row r="28" spans="1:10" ht="15" customHeight="1">
      <c r="A28" s="165" t="s">
        <v>96</v>
      </c>
      <c r="B28" s="166"/>
      <c r="C28" s="166"/>
      <c r="D28" s="166"/>
      <c r="E28" s="167">
        <f aca="true" t="shared" si="6" ref="E28:J28">E14-E27</f>
        <v>2.7019999999999946</v>
      </c>
      <c r="F28" s="168">
        <f t="shared" si="6"/>
        <v>0.8010000000000088</v>
      </c>
      <c r="G28" s="167">
        <f>G14-G27</f>
        <v>-13.013000000000023</v>
      </c>
      <c r="H28" s="168">
        <f>H14-H27</f>
        <v>6.844999999999999</v>
      </c>
      <c r="I28" s="168">
        <f t="shared" si="6"/>
        <v>-4.577000000000017</v>
      </c>
      <c r="J28" s="168">
        <f t="shared" si="6"/>
        <v>45.98000000000004</v>
      </c>
    </row>
    <row r="29" spans="1:10" ht="15">
      <c r="A29" s="3"/>
      <c r="B29" s="3"/>
      <c r="C29" s="3"/>
      <c r="D29" s="3"/>
      <c r="E29" s="44"/>
      <c r="F29" s="44"/>
      <c r="G29" s="44"/>
      <c r="H29" s="44"/>
      <c r="I29" s="44"/>
      <c r="J29" s="44"/>
    </row>
    <row r="30" spans="1:10" ht="12.75" customHeight="1">
      <c r="A30" s="52"/>
      <c r="B30" s="52"/>
      <c r="C30" s="57"/>
      <c r="D30" s="54"/>
      <c r="E30" s="55">
        <f aca="true" t="shared" si="7" ref="E30:J30">E$3</f>
        <v>2014</v>
      </c>
      <c r="F30" s="55">
        <f t="shared" si="7"/>
        <v>2013</v>
      </c>
      <c r="G30" s="55">
        <f t="shared" si="7"/>
        <v>2013</v>
      </c>
      <c r="H30" s="55">
        <f t="shared" si="7"/>
        <v>2012</v>
      </c>
      <c r="I30" s="55">
        <f t="shared" si="7"/>
        <v>2011</v>
      </c>
      <c r="J30" s="55">
        <f t="shared" si="7"/>
        <v>2010</v>
      </c>
    </row>
    <row r="31" spans="1:10" ht="12.75" customHeight="1">
      <c r="A31" s="56"/>
      <c r="B31" s="56"/>
      <c r="C31" s="57"/>
      <c r="D31" s="54"/>
      <c r="E31" s="74"/>
      <c r="F31" s="74"/>
      <c r="G31" s="74"/>
      <c r="H31" s="74"/>
      <c r="I31" s="74">
        <f>IF(I$4="","",I$4)</f>
      </c>
      <c r="J31" s="74"/>
    </row>
    <row r="32" spans="1:10" s="16" customFormat="1" ht="15" customHeight="1">
      <c r="A32" s="53" t="s">
        <v>82</v>
      </c>
      <c r="B32" s="61"/>
      <c r="C32" s="57"/>
      <c r="D32" s="57"/>
      <c r="E32" s="75"/>
      <c r="F32" s="75"/>
      <c r="G32" s="75"/>
      <c r="H32" s="75"/>
      <c r="I32" s="75"/>
      <c r="J32" s="75"/>
    </row>
    <row r="33" spans="5:10" ht="1.5" customHeight="1">
      <c r="E33" s="76"/>
      <c r="F33" s="76"/>
      <c r="G33" s="76"/>
      <c r="H33" s="76"/>
      <c r="I33" s="36"/>
      <c r="J33" s="36"/>
    </row>
    <row r="34" spans="1:10" ht="15" customHeight="1">
      <c r="A34" s="27" t="s">
        <v>4</v>
      </c>
      <c r="B34" s="7"/>
      <c r="C34" s="7"/>
      <c r="D34" s="7"/>
      <c r="E34" s="70">
        <v>40.388</v>
      </c>
      <c r="F34" s="138">
        <v>40.388</v>
      </c>
      <c r="G34" s="70">
        <v>40.388</v>
      </c>
      <c r="H34" s="44">
        <v>40.388</v>
      </c>
      <c r="I34" s="44">
        <v>40.388</v>
      </c>
      <c r="J34" s="138">
        <v>42.081</v>
      </c>
    </row>
    <row r="35" spans="1:10" ht="15" customHeight="1">
      <c r="A35" s="27" t="s">
        <v>23</v>
      </c>
      <c r="B35" s="6"/>
      <c r="C35" s="6"/>
      <c r="D35" s="6"/>
      <c r="E35" s="70">
        <v>5.894999999999999</v>
      </c>
      <c r="F35" s="138">
        <v>6.064</v>
      </c>
      <c r="G35" s="70">
        <v>6.286</v>
      </c>
      <c r="H35" s="44">
        <v>4.263</v>
      </c>
      <c r="I35" s="44">
        <v>0.993</v>
      </c>
      <c r="J35" s="138">
        <v>1.2639999999999998</v>
      </c>
    </row>
    <row r="36" spans="1:10" ht="15" customHeight="1">
      <c r="A36" s="27" t="s">
        <v>24</v>
      </c>
      <c r="B36" s="6"/>
      <c r="C36" s="6"/>
      <c r="D36" s="6"/>
      <c r="E36" s="70">
        <v>1.3309999999999995</v>
      </c>
      <c r="F36" s="138">
        <v>2.201999999999998</v>
      </c>
      <c r="G36" s="70">
        <v>1.2979999999999983</v>
      </c>
      <c r="H36" s="44">
        <v>2.588000000000001</v>
      </c>
      <c r="I36" s="44">
        <v>3.7519999999999953</v>
      </c>
      <c r="J36" s="138">
        <v>9.009</v>
      </c>
    </row>
    <row r="37" spans="1:10" ht="15" customHeight="1">
      <c r="A37" s="27" t="s">
        <v>25</v>
      </c>
      <c r="B37" s="6"/>
      <c r="C37" s="6"/>
      <c r="D37" s="6"/>
      <c r="E37" s="70"/>
      <c r="F37" s="138"/>
      <c r="G37" s="70"/>
      <c r="H37" s="44"/>
      <c r="I37" s="44"/>
      <c r="J37" s="138"/>
    </row>
    <row r="38" spans="1:10" ht="15" customHeight="1">
      <c r="A38" s="28" t="s">
        <v>26</v>
      </c>
      <c r="B38" s="21"/>
      <c r="C38" s="21"/>
      <c r="D38" s="21"/>
      <c r="E38" s="69">
        <v>3.022</v>
      </c>
      <c r="F38" s="137">
        <v>3.7689999999999997</v>
      </c>
      <c r="G38" s="69">
        <v>2.984</v>
      </c>
      <c r="H38" s="46">
        <v>3.9299999999999997</v>
      </c>
      <c r="I38" s="46">
        <v>6.683</v>
      </c>
      <c r="J38" s="137">
        <v>4.807</v>
      </c>
    </row>
    <row r="39" spans="1:10" ht="15" customHeight="1">
      <c r="A39" s="29" t="s">
        <v>27</v>
      </c>
      <c r="B39" s="10"/>
      <c r="C39" s="10"/>
      <c r="D39" s="10"/>
      <c r="E39" s="93">
        <f aca="true" t="shared" si="8" ref="E39:J39">SUM(E34:E38)</f>
        <v>50.63599999999999</v>
      </c>
      <c r="F39" s="124">
        <f t="shared" si="8"/>
        <v>52.422999999999995</v>
      </c>
      <c r="G39" s="71">
        <f t="shared" si="8"/>
        <v>50.955999999999996</v>
      </c>
      <c r="H39" s="49">
        <f t="shared" si="8"/>
        <v>51.169</v>
      </c>
      <c r="I39" s="49">
        <f t="shared" si="8"/>
        <v>51.815999999999995</v>
      </c>
      <c r="J39" s="100">
        <f t="shared" si="8"/>
        <v>57.16100000000001</v>
      </c>
    </row>
    <row r="40" spans="1:10" ht="15" customHeight="1">
      <c r="A40" s="27" t="s">
        <v>28</v>
      </c>
      <c r="B40" s="3"/>
      <c r="C40" s="3"/>
      <c r="D40" s="3"/>
      <c r="E40" s="70">
        <v>67.849</v>
      </c>
      <c r="F40" s="138">
        <v>67.544</v>
      </c>
      <c r="G40" s="70">
        <v>68.086</v>
      </c>
      <c r="H40" s="44">
        <v>74.221</v>
      </c>
      <c r="I40" s="44">
        <v>75.89699999999999</v>
      </c>
      <c r="J40" s="138">
        <v>109.82300000000001</v>
      </c>
    </row>
    <row r="41" spans="1:10" ht="15" customHeight="1">
      <c r="A41" s="27" t="s">
        <v>29</v>
      </c>
      <c r="B41" s="3"/>
      <c r="C41" s="3"/>
      <c r="D41" s="3"/>
      <c r="E41" s="70"/>
      <c r="F41" s="138"/>
      <c r="G41" s="70"/>
      <c r="H41" s="44"/>
      <c r="I41" s="44"/>
      <c r="J41" s="138"/>
    </row>
    <row r="42" spans="1:10" ht="15" customHeight="1">
      <c r="A42" s="27" t="s">
        <v>30</v>
      </c>
      <c r="B42" s="3"/>
      <c r="C42" s="3"/>
      <c r="D42" s="3"/>
      <c r="E42" s="70">
        <v>36.351</v>
      </c>
      <c r="F42" s="138">
        <v>45.266999999999996</v>
      </c>
      <c r="G42" s="70">
        <v>54.596999999999994</v>
      </c>
      <c r="H42" s="44">
        <v>38.727</v>
      </c>
      <c r="I42" s="44">
        <v>47.035</v>
      </c>
      <c r="J42" s="138">
        <v>98.441</v>
      </c>
    </row>
    <row r="43" spans="1:10" ht="15" customHeight="1">
      <c r="A43" s="27" t="s">
        <v>31</v>
      </c>
      <c r="B43" s="3"/>
      <c r="C43" s="3"/>
      <c r="D43" s="3"/>
      <c r="E43" s="70">
        <v>0.246</v>
      </c>
      <c r="F43" s="138">
        <v>0.456</v>
      </c>
      <c r="G43" s="70">
        <v>0.34</v>
      </c>
      <c r="H43" s="44">
        <v>0.534</v>
      </c>
      <c r="I43" s="44">
        <v>0.943</v>
      </c>
      <c r="J43" s="138">
        <v>1.952</v>
      </c>
    </row>
    <row r="44" spans="1:10" ht="15" customHeight="1">
      <c r="A44" s="28" t="s">
        <v>32</v>
      </c>
      <c r="B44" s="21"/>
      <c r="C44" s="21"/>
      <c r="D44" s="21"/>
      <c r="E44" s="69"/>
      <c r="F44" s="137"/>
      <c r="G44" s="69"/>
      <c r="H44" s="46"/>
      <c r="I44" s="46"/>
      <c r="J44" s="137"/>
    </row>
    <row r="45" spans="1:10" ht="15" customHeight="1">
      <c r="A45" s="30" t="s">
        <v>33</v>
      </c>
      <c r="B45" s="18"/>
      <c r="C45" s="18"/>
      <c r="D45" s="18"/>
      <c r="E45" s="95">
        <f aca="true" t="shared" si="9" ref="E45:J45">SUM(E40:E44)</f>
        <v>104.446</v>
      </c>
      <c r="F45" s="125">
        <f t="shared" si="9"/>
        <v>113.267</v>
      </c>
      <c r="G45" s="77">
        <f t="shared" si="9"/>
        <v>123.023</v>
      </c>
      <c r="H45" s="78">
        <f t="shared" si="9"/>
        <v>113.48200000000001</v>
      </c>
      <c r="I45" s="78">
        <f t="shared" si="9"/>
        <v>123.87499999999999</v>
      </c>
      <c r="J45" s="114">
        <f t="shared" si="9"/>
        <v>210.216</v>
      </c>
    </row>
    <row r="46" spans="1:10" ht="15" customHeight="1">
      <c r="A46" s="29" t="s">
        <v>34</v>
      </c>
      <c r="B46" s="9"/>
      <c r="C46" s="9"/>
      <c r="D46" s="9"/>
      <c r="E46" s="93">
        <f aca="true" t="shared" si="10" ref="E46:J46">E39+E45</f>
        <v>155.082</v>
      </c>
      <c r="F46" s="124">
        <f t="shared" si="10"/>
        <v>165.69</v>
      </c>
      <c r="G46" s="71">
        <f t="shared" si="10"/>
        <v>173.97899999999998</v>
      </c>
      <c r="H46" s="49">
        <f t="shared" si="10"/>
        <v>164.651</v>
      </c>
      <c r="I46" s="49">
        <f t="shared" si="10"/>
        <v>175.69099999999997</v>
      </c>
      <c r="J46" s="100">
        <f t="shared" si="10"/>
        <v>267.377</v>
      </c>
    </row>
    <row r="47" spans="1:10" ht="15" customHeight="1">
      <c r="A47" s="27" t="s">
        <v>35</v>
      </c>
      <c r="B47" s="3"/>
      <c r="C47" s="3"/>
      <c r="D47" s="3"/>
      <c r="E47" s="70">
        <v>37.047000000000025</v>
      </c>
      <c r="F47" s="138">
        <v>43.39400000000001</v>
      </c>
      <c r="G47" s="70">
        <v>51.50000000000002</v>
      </c>
      <c r="H47" s="44">
        <v>42.183000000000014</v>
      </c>
      <c r="I47" s="44">
        <v>40.12300000000001</v>
      </c>
      <c r="J47" s="138">
        <v>50.82700000000002</v>
      </c>
    </row>
    <row r="48" spans="1:10" ht="15" customHeight="1">
      <c r="A48" s="27" t="s">
        <v>84</v>
      </c>
      <c r="B48" s="3"/>
      <c r="C48" s="3"/>
      <c r="D48" s="3"/>
      <c r="E48" s="70"/>
      <c r="F48" s="138"/>
      <c r="G48" s="70"/>
      <c r="H48" s="44"/>
      <c r="I48" s="44"/>
      <c r="J48" s="138"/>
    </row>
    <row r="49" spans="1:10" ht="15" customHeight="1">
      <c r="A49" s="27" t="s">
        <v>36</v>
      </c>
      <c r="B49" s="3"/>
      <c r="C49" s="3"/>
      <c r="D49" s="3"/>
      <c r="E49" s="70"/>
      <c r="F49" s="138"/>
      <c r="G49" s="70"/>
      <c r="H49" s="44"/>
      <c r="I49" s="44"/>
      <c r="J49" s="138"/>
    </row>
    <row r="50" spans="1:10" ht="15" customHeight="1">
      <c r="A50" s="27" t="s">
        <v>37</v>
      </c>
      <c r="B50" s="3"/>
      <c r="C50" s="3"/>
      <c r="D50" s="3"/>
      <c r="E50" s="70">
        <v>11.334999999999999</v>
      </c>
      <c r="F50" s="138">
        <v>14.695</v>
      </c>
      <c r="G50" s="70">
        <v>12.122</v>
      </c>
      <c r="H50" s="44">
        <v>14.681000000000001</v>
      </c>
      <c r="I50" s="44">
        <v>17.61</v>
      </c>
      <c r="J50" s="138">
        <v>19.115</v>
      </c>
    </row>
    <row r="51" spans="1:10" ht="15" customHeight="1">
      <c r="A51" s="27" t="s">
        <v>38</v>
      </c>
      <c r="B51" s="3"/>
      <c r="C51" s="3"/>
      <c r="D51" s="3"/>
      <c r="E51" s="70">
        <v>62.969</v>
      </c>
      <c r="F51" s="138">
        <v>61.459</v>
      </c>
      <c r="G51" s="70">
        <v>60.966</v>
      </c>
      <c r="H51" s="44">
        <v>61.79</v>
      </c>
      <c r="I51" s="44">
        <v>59.225</v>
      </c>
      <c r="J51" s="138">
        <v>86.636</v>
      </c>
    </row>
    <row r="52" spans="1:10" ht="15" customHeight="1">
      <c r="A52" s="27" t="s">
        <v>39</v>
      </c>
      <c r="B52" s="3"/>
      <c r="C52" s="3"/>
      <c r="D52" s="3"/>
      <c r="E52" s="70">
        <v>43.332</v>
      </c>
      <c r="F52" s="138">
        <v>43.867000000000004</v>
      </c>
      <c r="G52" s="70">
        <v>48.992000000000004</v>
      </c>
      <c r="H52" s="44">
        <v>43.72200000000001</v>
      </c>
      <c r="I52" s="44">
        <v>56.239000000000004</v>
      </c>
      <c r="J52" s="138">
        <v>102.209</v>
      </c>
    </row>
    <row r="53" spans="1:10" ht="15" customHeight="1">
      <c r="A53" s="27" t="s">
        <v>77</v>
      </c>
      <c r="B53" s="3"/>
      <c r="C53" s="3"/>
      <c r="D53" s="3"/>
      <c r="E53" s="70">
        <v>0.399</v>
      </c>
      <c r="F53" s="138">
        <v>2.275</v>
      </c>
      <c r="G53" s="70">
        <v>0.399</v>
      </c>
      <c r="H53" s="44">
        <v>2.275</v>
      </c>
      <c r="I53" s="44">
        <v>2.494</v>
      </c>
      <c r="J53" s="138">
        <v>8.685</v>
      </c>
    </row>
    <row r="54" spans="1:10" ht="15" customHeight="1">
      <c r="A54" s="28" t="s">
        <v>40</v>
      </c>
      <c r="B54" s="21"/>
      <c r="C54" s="21"/>
      <c r="D54" s="21"/>
      <c r="E54" s="69"/>
      <c r="F54" s="137"/>
      <c r="G54" s="69"/>
      <c r="H54" s="46"/>
      <c r="I54" s="46"/>
      <c r="J54" s="137"/>
    </row>
    <row r="55" spans="1:10" ht="15" customHeight="1">
      <c r="A55" s="29" t="s">
        <v>41</v>
      </c>
      <c r="B55" s="9"/>
      <c r="C55" s="9"/>
      <c r="D55" s="9"/>
      <c r="E55" s="93">
        <f aca="true" t="shared" si="11" ref="E55:J55">SUM(E47:E54)</f>
        <v>155.08200000000002</v>
      </c>
      <c r="F55" s="124">
        <f t="shared" si="11"/>
        <v>165.69000000000003</v>
      </c>
      <c r="G55" s="71">
        <f>SUM(G47:G54)</f>
        <v>173.97900000000004</v>
      </c>
      <c r="H55" s="49">
        <f>SUM(H47:H54)</f>
        <v>164.65100000000004</v>
      </c>
      <c r="I55" s="49">
        <f t="shared" si="11"/>
        <v>175.691</v>
      </c>
      <c r="J55" s="100">
        <f t="shared" si="11"/>
        <v>267.47200000000004</v>
      </c>
    </row>
    <row r="56" spans="1:10" ht="15" customHeight="1">
      <c r="A56" s="9"/>
      <c r="B56" s="9"/>
      <c r="C56" s="9"/>
      <c r="D56" s="9"/>
      <c r="E56" s="44"/>
      <c r="F56" s="44"/>
      <c r="G56" s="44"/>
      <c r="H56" s="44"/>
      <c r="I56" s="44"/>
      <c r="J56" s="44"/>
    </row>
    <row r="57" spans="1:10" ht="12.75" customHeight="1">
      <c r="A57" s="62"/>
      <c r="B57" s="52"/>
      <c r="C57" s="54"/>
      <c r="D57" s="54"/>
      <c r="E57" s="55">
        <f aca="true" t="shared" si="12" ref="E57:J57">E$3</f>
        <v>2014</v>
      </c>
      <c r="F57" s="55">
        <f t="shared" si="12"/>
        <v>2013</v>
      </c>
      <c r="G57" s="55">
        <f t="shared" si="12"/>
        <v>2013</v>
      </c>
      <c r="H57" s="55">
        <f t="shared" si="12"/>
        <v>2012</v>
      </c>
      <c r="I57" s="55">
        <f t="shared" si="12"/>
        <v>2011</v>
      </c>
      <c r="J57" s="55">
        <f t="shared" si="12"/>
        <v>2010</v>
      </c>
    </row>
    <row r="58" spans="1:10" ht="12.75" customHeight="1">
      <c r="A58" s="56"/>
      <c r="B58" s="56"/>
      <c r="C58" s="54"/>
      <c r="D58" s="54"/>
      <c r="E58" s="74"/>
      <c r="F58" s="74"/>
      <c r="G58" s="74"/>
      <c r="H58" s="74"/>
      <c r="I58" s="74">
        <f>IF(I$4="","",I$4)</f>
      </c>
      <c r="J58" s="74"/>
    </row>
    <row r="59" spans="1:10" s="16" customFormat="1" ht="15" customHeight="1">
      <c r="A59" s="62" t="s">
        <v>81</v>
      </c>
      <c r="B59" s="61"/>
      <c r="C59" s="57"/>
      <c r="D59" s="57"/>
      <c r="E59" s="75"/>
      <c r="F59" s="75"/>
      <c r="G59" s="75"/>
      <c r="H59" s="75"/>
      <c r="I59" s="75"/>
      <c r="J59" s="75"/>
    </row>
    <row r="60" spans="5:10" ht="1.5" customHeight="1">
      <c r="E60" s="76"/>
      <c r="F60" s="76"/>
      <c r="G60" s="76"/>
      <c r="H60" s="76"/>
      <c r="I60" s="36"/>
      <c r="J60" s="36"/>
    </row>
    <row r="61" spans="1:10" ht="24.75" customHeight="1">
      <c r="A61" s="200" t="s">
        <v>42</v>
      </c>
      <c r="B61" s="200"/>
      <c r="C61" s="8"/>
      <c r="D61" s="8"/>
      <c r="E61" s="68">
        <v>2.258</v>
      </c>
      <c r="F61" s="136">
        <v>1.964</v>
      </c>
      <c r="G61" s="68">
        <v>-13.677</v>
      </c>
      <c r="H61" s="47">
        <v>2.0509999999999997</v>
      </c>
      <c r="I61" s="47">
        <v>-13.726999999999999</v>
      </c>
      <c r="J61" s="136">
        <v>42.218</v>
      </c>
    </row>
    <row r="62" spans="1:10" ht="15" customHeight="1">
      <c r="A62" s="202" t="s">
        <v>43</v>
      </c>
      <c r="B62" s="202"/>
      <c r="C62" s="22"/>
      <c r="D62" s="22"/>
      <c r="E62" s="69">
        <v>-9.675999999999998</v>
      </c>
      <c r="F62" s="137">
        <v>0.388</v>
      </c>
      <c r="G62" s="69">
        <v>17.657</v>
      </c>
      <c r="H62" s="46">
        <v>-1.9559999999999995</v>
      </c>
      <c r="I62" s="46">
        <v>60.239000000000004</v>
      </c>
      <c r="J62" s="137">
        <v>-32.716</v>
      </c>
    </row>
    <row r="63" spans="1:11" ht="16.5" customHeight="1">
      <c r="A63" s="206" t="s">
        <v>44</v>
      </c>
      <c r="B63" s="206"/>
      <c r="C63" s="24"/>
      <c r="D63" s="24"/>
      <c r="E63" s="73">
        <f aca="true" t="shared" si="13" ref="E63:J63">SUM(E61:E62)</f>
        <v>-7.417999999999998</v>
      </c>
      <c r="F63" s="100">
        <f t="shared" si="13"/>
        <v>2.352</v>
      </c>
      <c r="G63" s="71">
        <f t="shared" si="13"/>
        <v>3.9800000000000004</v>
      </c>
      <c r="H63" s="49">
        <f t="shared" si="13"/>
        <v>0.0950000000000002</v>
      </c>
      <c r="I63" s="49">
        <f t="shared" si="13"/>
        <v>46.51200000000001</v>
      </c>
      <c r="J63" s="100">
        <f t="shared" si="13"/>
        <v>9.502000000000002</v>
      </c>
      <c r="K63" s="128"/>
    </row>
    <row r="64" spans="1:11" ht="15" customHeight="1">
      <c r="A64" s="200" t="s">
        <v>45</v>
      </c>
      <c r="B64" s="200"/>
      <c r="C64" s="3"/>
      <c r="D64" s="3"/>
      <c r="E64" s="70">
        <v>-0.345</v>
      </c>
      <c r="F64" s="138">
        <v>-2.099</v>
      </c>
      <c r="G64" s="70">
        <v>-3.326</v>
      </c>
      <c r="H64" s="44">
        <v>-4.225</v>
      </c>
      <c r="I64" s="44">
        <v>-1.9500000000000002</v>
      </c>
      <c r="J64" s="138">
        <v>-3.5989999999999998</v>
      </c>
      <c r="K64" s="98"/>
    </row>
    <row r="65" spans="1:10" ht="15" customHeight="1">
      <c r="A65" s="202" t="s">
        <v>78</v>
      </c>
      <c r="B65" s="202"/>
      <c r="C65" s="21"/>
      <c r="D65" s="21"/>
      <c r="E65" s="69"/>
      <c r="F65" s="137"/>
      <c r="G65" s="69"/>
      <c r="H65" s="46"/>
      <c r="I65" s="46">
        <v>0.158</v>
      </c>
      <c r="J65" s="137">
        <v>0.076</v>
      </c>
    </row>
    <row r="66" spans="1:11" s="39" customFormat="1" ht="16.5" customHeight="1">
      <c r="A66" s="126" t="s">
        <v>46</v>
      </c>
      <c r="B66" s="126"/>
      <c r="C66" s="25"/>
      <c r="D66" s="25"/>
      <c r="E66" s="73">
        <f aca="true" t="shared" si="14" ref="E66:J66">SUM(E63:E65)</f>
        <v>-7.762999999999998</v>
      </c>
      <c r="F66" s="100">
        <f t="shared" si="14"/>
        <v>0.25299999999999967</v>
      </c>
      <c r="G66" s="71">
        <f t="shared" si="14"/>
        <v>0.6540000000000004</v>
      </c>
      <c r="H66" s="49">
        <f t="shared" si="14"/>
        <v>-4.129999999999999</v>
      </c>
      <c r="I66" s="49">
        <f t="shared" si="14"/>
        <v>44.720000000000006</v>
      </c>
      <c r="J66" s="100">
        <f t="shared" si="14"/>
        <v>5.979000000000002</v>
      </c>
      <c r="K66" s="49"/>
    </row>
    <row r="67" spans="1:10" ht="15" customHeight="1">
      <c r="A67" s="202" t="s">
        <v>47</v>
      </c>
      <c r="B67" s="202"/>
      <c r="C67" s="26"/>
      <c r="D67" s="26"/>
      <c r="E67" s="69"/>
      <c r="F67" s="137"/>
      <c r="G67" s="69"/>
      <c r="H67" s="46"/>
      <c r="I67" s="46"/>
      <c r="J67" s="137"/>
    </row>
    <row r="68" spans="1:11" ht="16.5" customHeight="1">
      <c r="A68" s="206" t="s">
        <v>48</v>
      </c>
      <c r="B68" s="206"/>
      <c r="C68" s="9"/>
      <c r="D68" s="9"/>
      <c r="E68" s="73">
        <f aca="true" t="shared" si="15" ref="E68:J68">SUM(E66:E67)</f>
        <v>-7.762999999999998</v>
      </c>
      <c r="F68" s="100">
        <f t="shared" si="15"/>
        <v>0.25299999999999967</v>
      </c>
      <c r="G68" s="71">
        <f t="shared" si="15"/>
        <v>0.6540000000000004</v>
      </c>
      <c r="H68" s="49">
        <f t="shared" si="15"/>
        <v>-4.129999999999999</v>
      </c>
      <c r="I68" s="49">
        <f t="shared" si="15"/>
        <v>44.720000000000006</v>
      </c>
      <c r="J68" s="100">
        <f t="shared" si="15"/>
        <v>5.979000000000002</v>
      </c>
      <c r="K68" s="128"/>
    </row>
    <row r="69" spans="1:10" ht="15" customHeight="1">
      <c r="A69" s="200" t="s">
        <v>49</v>
      </c>
      <c r="B69" s="200"/>
      <c r="C69" s="3"/>
      <c r="D69" s="3"/>
      <c r="E69" s="70">
        <v>2.022</v>
      </c>
      <c r="F69" s="138">
        <v>-0.33099999999999996</v>
      </c>
      <c r="G69" s="70">
        <v>-0.8239999999999981</v>
      </c>
      <c r="H69" s="44">
        <v>2.5650000000000004</v>
      </c>
      <c r="I69" s="44">
        <v>-33.601</v>
      </c>
      <c r="J69" s="138">
        <v>66.005</v>
      </c>
    </row>
    <row r="70" spans="1:10" ht="15" customHeight="1">
      <c r="A70" s="200" t="s">
        <v>50</v>
      </c>
      <c r="B70" s="200"/>
      <c r="C70" s="3"/>
      <c r="D70" s="3"/>
      <c r="E70" s="70"/>
      <c r="F70" s="138"/>
      <c r="G70" s="70"/>
      <c r="H70" s="44"/>
      <c r="I70" s="44"/>
      <c r="J70" s="138"/>
    </row>
    <row r="71" spans="1:10" ht="15" customHeight="1">
      <c r="A71" s="200" t="s">
        <v>51</v>
      </c>
      <c r="B71" s="200"/>
      <c r="C71" s="3"/>
      <c r="D71" s="3"/>
      <c r="E71" s="70">
        <v>-16.41</v>
      </c>
      <c r="F71" s="138"/>
      <c r="G71" s="70"/>
      <c r="H71" s="44"/>
      <c r="I71" s="44"/>
      <c r="J71" s="138">
        <v>-90</v>
      </c>
    </row>
    <row r="72" spans="1:10" ht="15" customHeight="1">
      <c r="A72" s="202" t="s">
        <v>52</v>
      </c>
      <c r="B72" s="202"/>
      <c r="C72" s="21"/>
      <c r="D72" s="21"/>
      <c r="E72" s="69">
        <v>22.053</v>
      </c>
      <c r="F72" s="137"/>
      <c r="G72" s="69"/>
      <c r="H72" s="46">
        <v>1.156</v>
      </c>
      <c r="I72" s="46">
        <v>-12.545000000000002</v>
      </c>
      <c r="J72" s="137">
        <v>-0.071</v>
      </c>
    </row>
    <row r="73" spans="1:11" ht="16.5" customHeight="1">
      <c r="A73" s="32" t="s">
        <v>53</v>
      </c>
      <c r="B73" s="32"/>
      <c r="C73" s="19"/>
      <c r="D73" s="19"/>
      <c r="E73" s="77">
        <f aca="true" t="shared" si="16" ref="E73:J73">SUM(E69:E72)</f>
        <v>7.665000000000001</v>
      </c>
      <c r="F73" s="140">
        <f t="shared" si="16"/>
        <v>-0.33099999999999996</v>
      </c>
      <c r="G73" s="72">
        <f t="shared" si="16"/>
        <v>-0.8239999999999981</v>
      </c>
      <c r="H73" s="48">
        <f t="shared" si="16"/>
        <v>3.721</v>
      </c>
      <c r="I73" s="48">
        <f t="shared" si="16"/>
        <v>-46.146</v>
      </c>
      <c r="J73" s="140">
        <f t="shared" si="16"/>
        <v>-24.066000000000006</v>
      </c>
      <c r="K73" s="128"/>
    </row>
    <row r="74" spans="1:11" ht="16.5" customHeight="1">
      <c r="A74" s="206" t="s">
        <v>54</v>
      </c>
      <c r="B74" s="206"/>
      <c r="C74" s="9"/>
      <c r="D74" s="9"/>
      <c r="E74" s="73">
        <f aca="true" t="shared" si="17" ref="E74:J74">SUM(E73+E68)</f>
        <v>-0.0979999999999972</v>
      </c>
      <c r="F74" s="100">
        <f t="shared" si="17"/>
        <v>-0.07800000000000029</v>
      </c>
      <c r="G74" s="71">
        <f t="shared" si="17"/>
        <v>-0.1699999999999977</v>
      </c>
      <c r="H74" s="49">
        <f t="shared" si="17"/>
        <v>-0.4089999999999989</v>
      </c>
      <c r="I74" s="49">
        <f t="shared" si="17"/>
        <v>-1.4259999999999948</v>
      </c>
      <c r="J74" s="100">
        <f t="shared" si="17"/>
        <v>-18.087000000000003</v>
      </c>
      <c r="K74" s="128"/>
    </row>
    <row r="75" spans="1:10" ht="15" customHeight="1">
      <c r="A75" s="9"/>
      <c r="B75" s="9"/>
      <c r="C75" s="9"/>
      <c r="D75" s="9"/>
      <c r="E75" s="45"/>
      <c r="F75" s="45"/>
      <c r="G75" s="45"/>
      <c r="H75" s="45"/>
      <c r="I75" s="44"/>
      <c r="J75" s="44"/>
    </row>
    <row r="76" spans="1:10" ht="12.75" customHeight="1">
      <c r="A76" s="62"/>
      <c r="B76" s="52"/>
      <c r="C76" s="54"/>
      <c r="D76" s="54"/>
      <c r="E76" s="55">
        <f aca="true" t="shared" si="18" ref="E76:J76">E$3</f>
        <v>2014</v>
      </c>
      <c r="F76" s="55">
        <f t="shared" si="18"/>
        <v>2013</v>
      </c>
      <c r="G76" s="55">
        <f t="shared" si="18"/>
        <v>2013</v>
      </c>
      <c r="H76" s="55">
        <f t="shared" si="18"/>
        <v>2012</v>
      </c>
      <c r="I76" s="55">
        <f t="shared" si="18"/>
        <v>2011</v>
      </c>
      <c r="J76" s="55">
        <f t="shared" si="18"/>
        <v>2010</v>
      </c>
    </row>
    <row r="77" spans="1:10" ht="12.75" customHeight="1">
      <c r="A77" s="56"/>
      <c r="B77" s="56"/>
      <c r="C77" s="54"/>
      <c r="D77" s="54"/>
      <c r="E77" s="55"/>
      <c r="F77" s="55"/>
      <c r="G77" s="55"/>
      <c r="H77" s="55"/>
      <c r="I77" s="55">
        <f>IF(I$4="","",I$4)</f>
      </c>
      <c r="J77" s="55"/>
    </row>
    <row r="78" spans="1:10" s="16" customFormat="1" ht="15" customHeight="1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</row>
    <row r="79" ht="1.5" customHeight="1"/>
    <row r="80" spans="1:10" ht="15" customHeight="1">
      <c r="A80" s="200" t="s">
        <v>56</v>
      </c>
      <c r="B80" s="200"/>
      <c r="C80" s="6"/>
      <c r="D80" s="6"/>
      <c r="E80" s="63">
        <f>IF(E7=0,"",IF(E14=0,"",(E14/E7))*100)</f>
        <v>4.622121865270783</v>
      </c>
      <c r="F80" s="99">
        <f>IF(F7=0,"",IF(F14=0,"",(F14/F7))*100)</f>
        <v>1.2480717991866634</v>
      </c>
      <c r="G80" s="97">
        <f>IF(G7=0,"",IF(G14=0,"",(G14/G7))*100)</f>
        <v>-5.475768682120971</v>
      </c>
      <c r="H80" s="50">
        <f>IF(H14=0,"-",IF(H7=0,"-",H14/H7))*100</f>
        <v>2.550079538638641</v>
      </c>
      <c r="I80" s="50">
        <f>IF(I14=0,"-",IF(I7=0,"-",I14/I7))*100</f>
        <v>-1.4137932099623516</v>
      </c>
      <c r="J80" s="146">
        <f>IF(J14=0,"-",IF(J7=0,"-",J14/J7))*100</f>
        <v>11.29765815615733</v>
      </c>
    </row>
    <row r="81" spans="1:10" ht="15" customHeight="1">
      <c r="A81" s="200" t="s">
        <v>57</v>
      </c>
      <c r="B81" s="200"/>
      <c r="C81" s="6"/>
      <c r="D81" s="6"/>
      <c r="E81" s="63">
        <f aca="true" t="shared" si="19" ref="E81:J81">IF(E20=0,"-",IF(E7=0,"-",E20/E7)*100)</f>
        <v>3.6846967053268926</v>
      </c>
      <c r="F81" s="99">
        <f t="shared" si="19"/>
        <v>0.433163495847565</v>
      </c>
      <c r="G81" s="63">
        <f t="shared" si="19"/>
        <v>-5.726981615589518</v>
      </c>
      <c r="H81" s="50">
        <f t="shared" si="19"/>
        <v>1.7781635701858627</v>
      </c>
      <c r="I81" s="50">
        <f t="shared" si="19"/>
        <v>-0.5210987863680363</v>
      </c>
      <c r="J81" s="99">
        <f t="shared" si="19"/>
        <v>11.13622793848453</v>
      </c>
    </row>
    <row r="82" spans="1:10" ht="15" customHeight="1">
      <c r="A82" s="200" t="s">
        <v>58</v>
      </c>
      <c r="B82" s="200"/>
      <c r="C82" s="7"/>
      <c r="D82" s="7"/>
      <c r="E82" s="63" t="s">
        <v>79</v>
      </c>
      <c r="F82" s="99" t="s">
        <v>79</v>
      </c>
      <c r="G82" s="188">
        <f>IF((G47=0),"-",(G24/((G47+H47)/2)*100))</f>
        <v>-17.5207881899598</v>
      </c>
      <c r="H82" s="50">
        <f>IF((H47=0),"-",(H24/((H47+I47)/2)*100))</f>
        <v>7.00070468738609</v>
      </c>
      <c r="I82" s="50">
        <f>IF((I47=0),"-",(I24/((I47+J47)/2)*100))</f>
        <v>-29.106102253985732</v>
      </c>
      <c r="J82" s="99">
        <v>23.69600286789752</v>
      </c>
    </row>
    <row r="83" spans="1:10" ht="15" customHeight="1">
      <c r="A83" s="200" t="s">
        <v>59</v>
      </c>
      <c r="B83" s="200"/>
      <c r="C83" s="7"/>
      <c r="D83" s="7"/>
      <c r="E83" s="63" t="s">
        <v>79</v>
      </c>
      <c r="F83" s="99" t="s">
        <v>79</v>
      </c>
      <c r="G83" s="188">
        <f>IF((G47=0),"-",((G17+G18)/((G47+G48+G49+G51+H47+H48+H49+H51)/2)*100))</f>
        <v>-10.325311057619025</v>
      </c>
      <c r="H83" s="50">
        <f>IF((H47=0),"-",((H17+H18)/((H47+H48+H49+H51+I47+I48+I49+I51)/2)*100))</f>
        <v>8.085736347942413</v>
      </c>
      <c r="I83" s="50">
        <f>IF((I47=0),"-",((I17+I18)/((I47+I48+I49+I51+J47+J48+J49+J51)/2)*100))</f>
        <v>1.4332104505280439</v>
      </c>
      <c r="J83" s="99">
        <v>33.493689754900764</v>
      </c>
    </row>
    <row r="84" spans="1:10" ht="15" customHeight="1">
      <c r="A84" s="200" t="s">
        <v>60</v>
      </c>
      <c r="B84" s="200"/>
      <c r="C84" s="6"/>
      <c r="D84" s="6"/>
      <c r="E84" s="67">
        <f aca="true" t="shared" si="20" ref="E84:J84">IF(E47=0,"-",((E47+E48)/E55*100))</f>
        <v>23.88865245483036</v>
      </c>
      <c r="F84" s="101">
        <f t="shared" si="20"/>
        <v>26.189872653750985</v>
      </c>
      <c r="G84" s="67">
        <f t="shared" si="20"/>
        <v>29.601273716942856</v>
      </c>
      <c r="H84" s="176">
        <f t="shared" si="20"/>
        <v>25.61964397422427</v>
      </c>
      <c r="I84" s="176">
        <f t="shared" si="20"/>
        <v>22.837254042608905</v>
      </c>
      <c r="J84" s="101">
        <f t="shared" si="20"/>
        <v>19.00273673506012</v>
      </c>
    </row>
    <row r="85" spans="1:10" ht="15" customHeight="1">
      <c r="A85" s="200" t="s">
        <v>61</v>
      </c>
      <c r="B85" s="200"/>
      <c r="C85" s="6"/>
      <c r="D85" s="6"/>
      <c r="E85" s="64">
        <f aca="true" t="shared" si="21" ref="E85:J85">IF((E51+E49-E43-E41-E37)=0,"-",(E51+E49-E43-E41-E37))</f>
        <v>62.723</v>
      </c>
      <c r="F85" s="102">
        <f t="shared" si="21"/>
        <v>61.003</v>
      </c>
      <c r="G85" s="64">
        <f t="shared" si="21"/>
        <v>60.626</v>
      </c>
      <c r="H85" s="1">
        <f t="shared" si="21"/>
        <v>61.256</v>
      </c>
      <c r="I85" s="1">
        <f t="shared" si="21"/>
        <v>58.282000000000004</v>
      </c>
      <c r="J85" s="102">
        <f t="shared" si="21"/>
        <v>84.684</v>
      </c>
    </row>
    <row r="86" spans="1:10" ht="15" customHeight="1">
      <c r="A86" s="200" t="s">
        <v>62</v>
      </c>
      <c r="B86" s="200"/>
      <c r="C86" s="3"/>
      <c r="D86" s="3"/>
      <c r="E86" s="65">
        <f aca="true" t="shared" si="22" ref="E86:J86">IF((E47=0),"-",((E51+E49)/(E47+E48)))</f>
        <v>1.6997057791454087</v>
      </c>
      <c r="F86" s="103">
        <f t="shared" si="22"/>
        <v>1.4163017928745907</v>
      </c>
      <c r="G86" s="65">
        <f t="shared" si="22"/>
        <v>1.183805825242718</v>
      </c>
      <c r="H86" s="33">
        <f t="shared" si="22"/>
        <v>1.4648080980489766</v>
      </c>
      <c r="I86" s="33">
        <f t="shared" si="22"/>
        <v>1.4760860354410186</v>
      </c>
      <c r="J86" s="103">
        <f t="shared" si="22"/>
        <v>1.7045271214118474</v>
      </c>
    </row>
    <row r="87" spans="1:10" ht="15" customHeight="1">
      <c r="A87" s="202" t="s">
        <v>63</v>
      </c>
      <c r="B87" s="202"/>
      <c r="C87" s="21"/>
      <c r="D87" s="21"/>
      <c r="E87" s="66" t="s">
        <v>79</v>
      </c>
      <c r="F87" s="147" t="s">
        <v>79</v>
      </c>
      <c r="G87" s="192">
        <v>121</v>
      </c>
      <c r="H87" s="17">
        <v>136</v>
      </c>
      <c r="I87" s="17">
        <v>176</v>
      </c>
      <c r="J87" s="147">
        <v>177</v>
      </c>
    </row>
    <row r="88" spans="1:10" ht="15" customHeight="1">
      <c r="A88" s="120" t="s">
        <v>108</v>
      </c>
      <c r="B88" s="120"/>
      <c r="C88" s="120"/>
      <c r="D88" s="120"/>
      <c r="E88" s="120"/>
      <c r="F88" s="120"/>
      <c r="G88" s="120"/>
      <c r="H88" s="120"/>
      <c r="I88" s="120"/>
      <c r="J88" s="120"/>
    </row>
    <row r="89" spans="1:10" ht="15">
      <c r="A89" s="121"/>
      <c r="B89" s="121"/>
      <c r="C89" s="121"/>
      <c r="D89" s="121"/>
      <c r="E89" s="121"/>
      <c r="F89" s="121"/>
      <c r="G89" s="121"/>
      <c r="H89" s="121"/>
      <c r="I89" s="122"/>
      <c r="J89" s="122"/>
    </row>
    <row r="90" spans="1:10" ht="15">
      <c r="A90" s="121"/>
      <c r="B90" s="121"/>
      <c r="C90" s="121"/>
      <c r="D90" s="121"/>
      <c r="E90" s="121"/>
      <c r="F90" s="121"/>
      <c r="G90" s="121"/>
      <c r="H90" s="121"/>
      <c r="I90" s="122"/>
      <c r="J90" s="122"/>
    </row>
    <row r="91" spans="1:10" ht="15">
      <c r="A91" s="20"/>
      <c r="B91" s="20"/>
      <c r="C91" s="20"/>
      <c r="D91" s="20"/>
      <c r="E91" s="42"/>
      <c r="F91" s="42"/>
      <c r="G91" s="42"/>
      <c r="H91" s="42"/>
      <c r="I91" s="20"/>
      <c r="J91" s="20"/>
    </row>
    <row r="92" spans="1:10" ht="15">
      <c r="A92" s="20"/>
      <c r="B92" s="20"/>
      <c r="C92" s="20"/>
      <c r="D92" s="20"/>
      <c r="E92" s="42"/>
      <c r="F92" s="42"/>
      <c r="G92" s="42"/>
      <c r="H92" s="42"/>
      <c r="I92" s="20"/>
      <c r="J92" s="20"/>
    </row>
    <row r="93" spans="1:10" ht="15">
      <c r="A93" s="20"/>
      <c r="B93" s="20"/>
      <c r="C93" s="20"/>
      <c r="D93" s="20"/>
      <c r="E93" s="42"/>
      <c r="F93" s="42"/>
      <c r="G93" s="42"/>
      <c r="H93" s="42"/>
      <c r="I93" s="20"/>
      <c r="J93" s="20"/>
    </row>
    <row r="94" spans="1:10" ht="15">
      <c r="A94" s="20"/>
      <c r="B94" s="20"/>
      <c r="C94" s="20"/>
      <c r="D94" s="20"/>
      <c r="E94" s="42"/>
      <c r="F94" s="42"/>
      <c r="G94" s="42"/>
      <c r="H94" s="42"/>
      <c r="I94" s="20"/>
      <c r="J94" s="20"/>
    </row>
    <row r="95" spans="1:10" ht="15">
      <c r="A95" s="20"/>
      <c r="B95" s="20"/>
      <c r="C95" s="20"/>
      <c r="D95" s="20"/>
      <c r="E95" s="42"/>
      <c r="F95" s="42"/>
      <c r="G95" s="42"/>
      <c r="H95" s="42"/>
      <c r="I95" s="20"/>
      <c r="J95" s="20"/>
    </row>
    <row r="96" spans="1:10" ht="15">
      <c r="A96" s="20"/>
      <c r="B96" s="20"/>
      <c r="C96" s="20"/>
      <c r="D96" s="20"/>
      <c r="E96" s="42"/>
      <c r="F96" s="42"/>
      <c r="G96" s="42"/>
      <c r="H96" s="42"/>
      <c r="I96" s="20"/>
      <c r="J96" s="20"/>
    </row>
    <row r="97" spans="1:10" ht="15">
      <c r="A97" s="20"/>
      <c r="B97" s="20"/>
      <c r="C97" s="20"/>
      <c r="D97" s="20"/>
      <c r="E97" s="42"/>
      <c r="F97" s="42"/>
      <c r="G97" s="42"/>
      <c r="H97" s="42"/>
      <c r="I97" s="20"/>
      <c r="J97" s="20"/>
    </row>
    <row r="98" spans="1:10" ht="15">
      <c r="A98" s="20"/>
      <c r="B98" s="20"/>
      <c r="C98" s="20"/>
      <c r="D98" s="20"/>
      <c r="E98" s="42"/>
      <c r="F98" s="42"/>
      <c r="G98" s="42"/>
      <c r="H98" s="42"/>
      <c r="I98" s="20"/>
      <c r="J98" s="20"/>
    </row>
    <row r="99" spans="1:10" ht="15">
      <c r="A99" s="20"/>
      <c r="B99" s="20"/>
      <c r="C99" s="20"/>
      <c r="D99" s="20"/>
      <c r="E99" s="42"/>
      <c r="F99" s="42"/>
      <c r="G99" s="42"/>
      <c r="H99" s="42"/>
      <c r="I99" s="20"/>
      <c r="J99" s="20"/>
    </row>
    <row r="100" spans="1:10" ht="15">
      <c r="A100" s="20"/>
      <c r="B100" s="20"/>
      <c r="C100" s="20"/>
      <c r="D100" s="20"/>
      <c r="E100" s="42"/>
      <c r="F100" s="42"/>
      <c r="G100" s="42"/>
      <c r="H100" s="42"/>
      <c r="I100" s="20"/>
      <c r="J100" s="20"/>
    </row>
    <row r="101" spans="1:10" ht="15">
      <c r="A101" s="20"/>
      <c r="B101" s="20"/>
      <c r="C101" s="20"/>
      <c r="D101" s="20"/>
      <c r="E101" s="42"/>
      <c r="F101" s="42"/>
      <c r="G101" s="42"/>
      <c r="H101" s="42"/>
      <c r="I101" s="20"/>
      <c r="J101" s="20"/>
    </row>
    <row r="102" spans="1:10" ht="15">
      <c r="A102" s="20"/>
      <c r="B102" s="20"/>
      <c r="C102" s="20"/>
      <c r="D102" s="20"/>
      <c r="E102" s="42"/>
      <c r="F102" s="42"/>
      <c r="G102" s="42"/>
      <c r="H102" s="42"/>
      <c r="I102" s="20"/>
      <c r="J102" s="20"/>
    </row>
  </sheetData>
  <sheetProtection/>
  <mergeCells count="21">
    <mergeCell ref="A87:B87"/>
    <mergeCell ref="A81:B81"/>
    <mergeCell ref="A82:B82"/>
    <mergeCell ref="A84:B84"/>
    <mergeCell ref="A85:B85"/>
    <mergeCell ref="A83:B83"/>
    <mergeCell ref="A1:J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ExOpen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Leffler</dc:creator>
  <cp:keywords/>
  <dc:description/>
  <cp:lastModifiedBy>Maria Glifberg</cp:lastModifiedBy>
  <cp:lastPrinted>2014-05-06T11:34:18Z</cp:lastPrinted>
  <dcterms:created xsi:type="dcterms:W3CDTF">2009-05-12T14:09:20Z</dcterms:created>
  <dcterms:modified xsi:type="dcterms:W3CDTF">2014-05-06T12:54:46Z</dcterms:modified>
  <cp:category/>
  <cp:version/>
  <cp:contentType/>
  <cp:contentStatus/>
</cp:coreProperties>
</file>